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📌 Mulai di sini" sheetId="1" state="visible" r:id="rId1"/>
    <sheet xmlns:r="http://schemas.openxmlformats.org/officeDocument/2006/relationships" name="🔎 Screener" sheetId="2" state="visible" r:id="rId2"/>
    <sheet xmlns:r="http://schemas.openxmlformats.org/officeDocument/2006/relationships" name="📊 Data" sheetId="3" state="visible" r:id="rId3"/>
    <sheet xmlns:r="http://schemas.openxmlformats.org/officeDocument/2006/relationships" name="📐 Metodologi" sheetId="4" state="visible" r:id="rId4"/>
    <sheet xmlns:r="http://schemas.openxmlformats.org/officeDocument/2006/relationships" name="⚠️ Disclaim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2">
    <font>
      <name val="Calibri"/>
      <family val="2"/>
      <color theme="1"/>
      <sz val="11"/>
      <scheme val="minor"/>
    </font>
    <font>
      <name val="Arial"/>
      <b val="1"/>
      <color rgb="00FFFFFF"/>
      <sz val="9"/>
    </font>
    <font>
      <name val="Arial"/>
      <i val="1"/>
      <color rgb="0044566B"/>
      <sz val="9"/>
    </font>
    <font>
      <name val="Roboto Mono"/>
      <b val="1"/>
      <sz val="9"/>
    </font>
    <font>
      <name val="Arial"/>
      <sz val="9"/>
    </font>
    <font>
      <name val="Roboto Mono"/>
      <sz val="9"/>
    </font>
    <font>
      <name val="Arial"/>
      <i val="1"/>
      <color rgb="008A99AD"/>
      <sz val="8"/>
    </font>
    <font>
      <name val="Arial"/>
      <color rgb="008A99AD"/>
      <sz val="8"/>
    </font>
    <font>
      <name val="Arial"/>
      <b val="1"/>
      <color rgb="000B1F3A"/>
      <sz val="14"/>
    </font>
    <font>
      <name val="Roboto Mono"/>
      <color rgb="000000FF"/>
      <sz val="9"/>
    </font>
    <font>
      <name val="Arial"/>
      <b val="1"/>
      <sz val="9"/>
    </font>
    <font>
      <name val="Roboto Mono"/>
      <b val="1"/>
      <color rgb="00000000"/>
      <sz val="9"/>
    </font>
    <font>
      <name val="Arial"/>
      <color rgb="00000000"/>
      <sz val="9"/>
    </font>
    <font>
      <name val="Arial"/>
      <color rgb="008A99AD"/>
      <sz val="9"/>
    </font>
    <font>
      <name val="Arial"/>
      <b val="1"/>
      <color rgb="000B1F3A"/>
      <sz val="20"/>
    </font>
    <font>
      <name val="Arial"/>
      <i val="1"/>
      <color rgb="0014B8A6"/>
      <sz val="11"/>
    </font>
    <font>
      <name val="Arial"/>
      <b val="1"/>
      <color rgb="000B1F3A"/>
      <sz val="12"/>
    </font>
    <font>
      <name val="Arial"/>
      <sz val="10"/>
    </font>
    <font>
      <name val="Roboto Mono"/>
      <b val="1"/>
      <color rgb="00008000"/>
      <sz val="10"/>
    </font>
    <font>
      <name val="Arial"/>
      <b val="1"/>
      <color rgb="00EF4444"/>
      <sz val="10"/>
    </font>
    <font>
      <name val="Arial"/>
      <b val="1"/>
      <color rgb="000B1F3A"/>
      <sz val="11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D7DEE7"/>
      </left>
      <right style="thin">
        <color rgb="00D7DEE7"/>
      </right>
      <top style="thin">
        <color rgb="00D7DEE7"/>
      </top>
      <bottom style="thin">
        <color rgb="00D7DEE7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4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  <xf numFmtId="0" fontId="17" fillId="0" borderId="0" pivotButton="0" quotePrefix="0" xfId="0"/>
    <xf numFmtId="0" fontId="18" fillId="0" borderId="0" pivotButton="0" quotePrefix="0" xfId="0"/>
    <xf numFmtId="0" fontId="16" fillId="0" borderId="0" applyAlignment="1" pivotButton="0" quotePrefix="0" xfId="0">
      <alignment wrapText="1"/>
    </xf>
    <xf numFmtId="0" fontId="17" fillId="0" borderId="0" applyAlignment="1" pivotButton="0" quotePrefix="0" xfId="0">
      <alignment wrapText="1"/>
    </xf>
    <xf numFmtId="0" fontId="19" fillId="0" borderId="0" applyAlignment="1" pivotButton="0" quotePrefix="0" xfId="0">
      <alignment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4" fillId="0" borderId="0" pivotButton="0" quotePrefix="0" xfId="0"/>
    <xf numFmtId="2" fontId="9" fillId="3" borderId="1" pivotButton="0" quotePrefix="0" xfId="0"/>
    <xf numFmtId="165" fontId="9" fillId="3" borderId="1" pivotButton="0" quotePrefix="0" xfId="0"/>
    <xf numFmtId="0" fontId="10" fillId="0" borderId="0" pivotButton="0" quotePrefix="0" xfId="0"/>
    <xf numFmtId="2" fontId="3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wrapText="1"/>
    </xf>
    <xf numFmtId="0" fontId="1" fillId="2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1" fillId="0" borderId="1" pivotButton="0" quotePrefix="0" xfId="0"/>
    <xf numFmtId="0" fontId="12" fillId="0" borderId="1" pivotButton="0" quotePrefix="0" xfId="0"/>
    <xf numFmtId="3" fontId="5" fillId="0" borderId="1" applyAlignment="1" pivotButton="0" quotePrefix="0" xfId="0">
      <alignment horizontal="right"/>
    </xf>
    <xf numFmtId="2" fontId="5" fillId="0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" fontId="3" fillId="0" borderId="1" applyAlignment="1" pivotButton="0" quotePrefix="0" xfId="0">
      <alignment horizontal="right"/>
    </xf>
    <xf numFmtId="0" fontId="13" fillId="0" borderId="1" pivotButton="0" quotePrefix="0" xfId="0"/>
    <xf numFmtId="164" fontId="5" fillId="0" borderId="1" applyAlignment="1" pivotButton="0" quotePrefix="0" xfId="0">
      <alignment horizontal="right"/>
    </xf>
    <xf numFmtId="1" fontId="5" fillId="0" borderId="1" applyAlignment="1" pivotButton="0" quotePrefix="0" xfId="0">
      <alignment horizontal="right"/>
    </xf>
    <xf numFmtId="0" fontId="2" fillId="0" borderId="0" pivotButton="0" quotePrefix="0" xfId="0"/>
    <xf numFmtId="0" fontId="3" fillId="0" borderId="1" pivotButton="0" quotePrefix="0" xfId="0"/>
    <xf numFmtId="0" fontId="4" fillId="0" borderId="1" pivotButton="0" quotePrefix="0" xfId="0"/>
    <xf numFmtId="4" fontId="5" fillId="0" borderId="1" applyAlignment="1" pivotButton="0" quotePrefix="0" xfId="0">
      <alignment horizontal="right"/>
    </xf>
    <xf numFmtId="0" fontId="1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20" fillId="0" borderId="0" pivotButton="0" quotePrefix="0" xfId="0"/>
    <xf numFmtId="0" fontId="4" fillId="0" borderId="0" applyAlignment="1" pivotButton="0" quotePrefix="0" xfId="0">
      <alignment wrapText="1"/>
    </xf>
    <xf numFmtId="0" fontId="21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6FAF7"/>
        </patternFill>
      </fill>
    </dxf>
    <dxf>
      <fill>
        <patternFill patternType="solid">
          <fgColor rgb="00FEF3C7"/>
        </patternFill>
      </fill>
    </dxf>
    <dxf>
      <font>
        <color rgb="00EF4444"/>
      </font>
    </dxf>
    <dxf>
      <font>
        <b val="1"/>
        <color rgb="000D7A7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2" customHeight="1">
      <c r="A1" s="1" t="inlineStr">
        <is>
          <t>Sumber: IDX (Financial Data &amp; Ratio Sep 2026 · Ringkasan Saham 27 Okt 2026) · Per: 27 Okt 2026 · Universe: IDX80 (Peng-00205/BEI.POP/10-2026) · n=80</t>
        </is>
      </c>
    </row>
    <row r="3">
      <c r="A3" s="2" t="inlineStr">
        <is>
          <t>Lotmetrik Starter Screener</t>
        </is>
      </c>
    </row>
    <row r="4">
      <c r="A4" s="3" t="inlineStr">
        <is>
          <t>Tiap lot, ada datanya.</t>
        </is>
      </c>
    </row>
    <row r="6">
      <c r="A6" s="4" t="inlineStr">
        <is>
          <t>Apa ini</t>
        </is>
      </c>
    </row>
    <row r="7" ht="30" customHeight="1">
      <c r="A7" s="5" t="inlineStr">
        <is>
          <t>Daftar 80 saham IDX80 yang diberi skor faktor value + quality, lengkap dengan sumber dan tanggal datanya. Titik mulai riset, bukan daftar belanja.</t>
        </is>
      </c>
    </row>
    <row r="9">
      <c r="A9" s="4" t="inlineStr">
        <is>
          <t>Cara pakai</t>
        </is>
      </c>
    </row>
    <row r="10" ht="30" customHeight="1">
      <c r="A10" s="5" t="inlineStr">
        <is>
          <t>1. Google Sheets: File → Import (unggah file ini) atau buka di Excel. Simpan sebagai copy milikmu.</t>
        </is>
      </c>
    </row>
    <row r="11" ht="30" customHeight="1">
      <c r="A11" s="5" t="inlineStr">
        <is>
          <t>2. Buka tab 🔎 Screener. Baris teal lolos 4 filter: PBV di bawah median sektor, ROE &gt; 15%, DER &lt; 1,5x, dan nilai transaksi rata-rata ≥ Rp5 miliar/hari.</t>
        </is>
      </c>
    </row>
    <row r="12">
      <c r="A12" s="5" t="inlineStr">
        <is>
          <t>3. Ubah sel kuning (bobot &amp; ambang) di copy-mu untuk eksperimen; skor ikut dihitung ulang.</t>
        </is>
      </c>
    </row>
    <row r="13">
      <c r="A13" s="5" t="inlineStr">
        <is>
          <t>4. Cek cara hitung di tab 📐 Metodologi dan verifikasi angka ke sumber resmi IDX.</t>
        </is>
      </c>
    </row>
    <row r="15">
      <c r="A15" s="4" t="inlineStr">
        <is>
          <t>Tanggal data</t>
        </is>
      </c>
    </row>
    <row r="16" ht="30" customHeight="1">
      <c r="A16" s="5" t="inlineStr">
        <is>
          <t>Rasio: publikasi IDX edisi September 2026 (laporan keuangan s.d. 30 Jun 2026) · Harga: 27 Okt 2026 · Likuiditas: 20 hari bursa s.d. 27 Okt 2026</t>
        </is>
      </c>
    </row>
    <row r="18">
      <c r="A18" s="4" t="inlineStr">
        <is>
          <t>Ringkasan snapshot</t>
        </is>
      </c>
    </row>
    <row r="19">
      <c r="A19" s="6" t="inlineStr">
        <is>
          <t>Jumlah emiten dalam universe</t>
        </is>
      </c>
      <c r="D19" s="7">
        <f>COUNTA('🔎 Screener'!$A$12:$A$91)</f>
        <v>80</v>
      </c>
    </row>
    <row r="20">
      <c r="A20" s="6" t="inlineStr">
        <is>
          <t>Lolos semua filter</t>
        </is>
      </c>
      <c r="D20" s="7">
        <f>'🔎 Screener'!E7</f>
        <v>4</v>
      </c>
    </row>
    <row r="21">
      <c r="A21" s="6" t="inlineStr">
        <is>
          <t>Borderline (3 dari 4)</t>
        </is>
      </c>
      <c r="D21" s="7">
        <f>'🔎 Screener'!E8</f>
        <v>39</v>
      </c>
    </row>
    <row r="23" ht="30" customHeight="1">
      <c r="A23" s="8" t="inlineStr">
        <is>
          <t>Ikuti Lotmetrik</t>
        </is>
      </c>
    </row>
    <row r="24" ht="30" customHeight="1">
      <c r="A24" s="9" t="inlineStr">
        <is>
          <t>Telegram: t.me/lotmetrik · Web &amp; 10 tool gratis: lotmetrik.my.id · Tanya Lotmetrik AI: lotmetrik.my.id/#ai</t>
        </is>
      </c>
    </row>
    <row r="25" ht="30" customHeight="1">
      <c r="A25" s="9" t="inlineStr">
        <is>
          <t>Screener Pro (200+ saham, faktor momentum, update mingguan) sedang disiapkan. Kabari minatmu ke halo@lotmetrik.my.id.</t>
        </is>
      </c>
    </row>
    <row r="27" ht="30" customHeight="1">
      <c r="A27" s="10" t="inlineStr">
        <is>
          <t>Penting: ini alat EDUKASI berbasis data, bukan rekomendasi atau ajakan membeli/menjual efek. Baca tab ⚠️ Disclaimer.</t>
        </is>
      </c>
    </row>
    <row r="29">
      <c r="A29" s="11" t="inlineStr">
        <is>
          <t>@lotmetrik · tiap lot, ada datanya · lotmetrik.my.id</t>
        </is>
      </c>
    </row>
    <row r="30" ht="52" customHeight="1">
      <c r="A30" s="12" t="inlineStr">
        <is>
          <t>Screener ini alat bantu EDUKASI berbasis data, BUKAN rekomendasi atau ajakan membeli/menjual efek. Skor bersifat relatif terhadap universe pada tanggal data, bukan target harga atau jaminan kinerja. Data bisa mengandung kesalahan — selalu verifikasi ke sumber resmi (IDX &amp; laporan keuangan emiten). Investasi saham berisiko, termasuk kehilangan modal. Keputusan &amp; risiko sepenuhnya di tangan Anda. Lakukan riset sendiri (DYOR). Penyusun bisa memegang posisi pada emiten yang tercantum.</t>
        </is>
      </c>
    </row>
  </sheetData>
  <mergeCells count="18">
    <mergeCell ref="A24:F24"/>
    <mergeCell ref="A16:F16"/>
    <mergeCell ref="A11:F11"/>
    <mergeCell ref="A10:F10"/>
    <mergeCell ref="A13:F13"/>
    <mergeCell ref="A1:F1"/>
    <mergeCell ref="A23:F23"/>
    <mergeCell ref="A9:F9"/>
    <mergeCell ref="A27:F27"/>
    <mergeCell ref="A6:F6"/>
    <mergeCell ref="A12:F12"/>
    <mergeCell ref="A4:F4"/>
    <mergeCell ref="A18:F18"/>
    <mergeCell ref="A3:F3"/>
    <mergeCell ref="A30:F30"/>
    <mergeCell ref="A15:F15"/>
    <mergeCell ref="A7:F7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94"/>
  <sheetViews>
    <sheetView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4" customWidth="1" min="2" max="2"/>
    <col width="22" customWidth="1" min="3" max="3"/>
    <col width="11" customWidth="1" min="4" max="4"/>
    <col width="9" customWidth="1" min="5" max="5"/>
    <col width="10" customWidth="1" min="6" max="6"/>
    <col width="9" customWidth="1" min="7" max="7"/>
    <col width="9" customWidth="1" min="8" max="8"/>
    <col width="13" customWidth="1" min="9" max="9"/>
    <col width="12" customWidth="1" min="10" max="10"/>
    <col width="30" customWidth="1" min="11" max="11"/>
    <col width="2" customWidth="1" min="12" max="12"/>
    <col width="12" customWidth="1" min="13" max="13"/>
    <col width="13" customWidth="1" min="14" max="14"/>
    <col width="10" customWidth="1" min="15" max="15"/>
    <col width="10" customWidth="1" min="16" max="16"/>
    <col width="10" customWidth="1" min="17" max="17"/>
    <col width="11" customWidth="1" min="18" max="18"/>
    <col width="12" customWidth="1" min="19" max="19"/>
  </cols>
  <sheetData>
    <row r="1" ht="22" customHeight="1">
      <c r="A1" s="1" t="inlineStr">
        <is>
          <t>Sumber: IDX (Financial Data &amp; Ratio Sep 2026 · Ringkasan Saham 27 Okt 2026) · Per: 27 Okt 2026 · Universe: IDX80 (Peng-00205/BEI.POP/10-2026) · n=80</t>
        </is>
      </c>
    </row>
    <row r="2">
      <c r="A2" s="13" t="inlineStr">
        <is>
          <t>Lotmetrik Starter Screener · IDX80 · value + quality</t>
        </is>
      </c>
    </row>
    <row r="4">
      <c r="A4" s="14" t="inlineStr">
        <is>
          <t>Bobot value (PBV)</t>
        </is>
      </c>
      <c r="B4" s="15" t="n">
        <v>0.45</v>
      </c>
      <c r="D4" s="14" t="inlineStr">
        <is>
          <t>ROE minimum (%)</t>
        </is>
      </c>
      <c r="E4" s="16" t="n">
        <v>15</v>
      </c>
    </row>
    <row r="5">
      <c r="A5" s="14" t="inlineStr">
        <is>
          <t>Bobot quality (ROE)</t>
        </is>
      </c>
      <c r="B5" s="15" t="n">
        <v>0.4</v>
      </c>
      <c r="D5" s="14" t="inlineStr">
        <is>
          <t>DER maksimum (x)</t>
        </is>
      </c>
      <c r="E5" s="15" t="n">
        <v>1.5</v>
      </c>
    </row>
    <row r="6">
      <c r="A6" s="14" t="inlineStr">
        <is>
          <t>Bobot safety (DER)</t>
        </is>
      </c>
      <c r="B6" s="15" t="n">
        <v>0.15</v>
      </c>
      <c r="D6" s="14" t="inlineStr">
        <is>
          <t>Nilai transaksi minimum (Rp miliar/hari)</t>
        </is>
      </c>
      <c r="E6" s="16" t="n">
        <v>5</v>
      </c>
    </row>
    <row r="7">
      <c r="A7" s="17" t="inlineStr">
        <is>
          <t>Total bobot (harus 1,00)</t>
        </is>
      </c>
      <c r="B7" s="18">
        <f>B4+B5+B6</f>
        <v>1</v>
      </c>
      <c r="D7" s="17" t="inlineStr">
        <is>
          <t>Lolos semua filter</t>
        </is>
      </c>
      <c r="E7" s="19">
        <f>COUNTIF($S$12:$S$91,"Lolos")</f>
        <v>4</v>
      </c>
    </row>
    <row r="8">
      <c r="D8" s="17" t="inlineStr">
        <is>
          <t>Borderline (3 dari 4)</t>
        </is>
      </c>
      <c r="E8" s="19">
        <f>COUNTIF($S$12:$S$91,"Borderline")</f>
        <v>39</v>
      </c>
    </row>
    <row r="9" ht="30" customHeight="1">
      <c r="A9" s="20" t="inlineStr">
        <is>
          <t>Sel kuning = parameter yang boleh kamu ubah di copy-mu (skor &amp; status ikut berubah). Urutan baris = skor saat snapshot; setelah mengubah bobot, urutkan ulang kolom Skor faktor lewat Data → Sort. Baris teal = lolos 4 filter, amber = borderline (3 dari 4).</t>
        </is>
      </c>
    </row>
    <row r="11" ht="42" customHeight="1">
      <c r="A11" s="21" t="inlineStr">
        <is>
          <t>Ticker</t>
        </is>
      </c>
      <c r="B11" s="21" t="inlineStr">
        <is>
          <t>Nama</t>
        </is>
      </c>
      <c r="C11" s="21" t="inlineStr">
        <is>
          <t>Sektor (IDX-IC)</t>
        </is>
      </c>
      <c r="D11" s="21" t="inlineStr">
        <is>
          <t>Harga (Rp)</t>
        </is>
      </c>
      <c r="E11" s="21" t="inlineStr">
        <is>
          <t>PBV (x)</t>
        </is>
      </c>
      <c r="F11" s="21" t="inlineStr">
        <is>
          <t>PER (x)</t>
        </is>
      </c>
      <c r="G11" s="21" t="inlineStr">
        <is>
          <t>ROE %</t>
        </is>
      </c>
      <c r="H11" s="21" t="inlineStr">
        <is>
          <t>DER (x)</t>
        </is>
      </c>
      <c r="I11" s="21" t="inlineStr">
        <is>
          <t>Value vs sektor</t>
        </is>
      </c>
      <c r="J11" s="21" t="inlineStr">
        <is>
          <t>Skor faktor (0–100)</t>
        </is>
      </c>
      <c r="K11" s="21" t="inlineStr">
        <is>
          <t>Catatan</t>
        </is>
      </c>
      <c r="L11" s="22" t="inlineStr"/>
      <c r="M11" s="21" t="inlineStr">
        <is>
          <t>Median PBV sektor (x)</t>
        </is>
      </c>
      <c r="N11" s="21" t="inlineStr">
        <is>
          <t>Nilai transaksi 20H (Rp miliar)</t>
        </is>
      </c>
      <c r="O11" s="21" t="inlineStr">
        <is>
          <t>Skor value</t>
        </is>
      </c>
      <c r="P11" s="21" t="inlineStr">
        <is>
          <t>Skor quality</t>
        </is>
      </c>
      <c r="Q11" s="21" t="inlineStr">
        <is>
          <t>Skor safety</t>
        </is>
      </c>
      <c r="R11" s="21" t="inlineStr">
        <is>
          <t>Filter terpenuhi (0–4)</t>
        </is>
      </c>
      <c r="S11" s="21" t="inlineStr">
        <is>
          <t>Status</t>
        </is>
      </c>
    </row>
    <row r="12">
      <c r="A12" s="23" t="inlineStr">
        <is>
          <t>TKIM</t>
        </is>
      </c>
      <c r="B12" s="24" t="str">
        <f>INDEX('📊 Data'!$B$4:$B$83,MATCH($A12,'📊 Data'!$A$4:$A$83,0))</f>
        <v>Pabrik Kertas Tjiwi Kimia Tbk.</v>
      </c>
      <c r="C12" s="24" t="str">
        <f>INDEX('📊 Data'!$C$4:$C$83,MATCH($A12,'📊 Data'!$A$4:$A$83,0))</f>
        <v>Basic Materials</v>
      </c>
      <c r="D12" s="25">
        <f>INDEX('📊 Data'!$P$4:$P$83,MATCH($A12,'📊 Data'!$A$4:$A$83,0))</f>
        <v>6675</v>
      </c>
      <c r="E12" s="26">
        <f>INDEX('📊 Data'!$I$4:$I$83,MATCH($A12,'📊 Data'!$A$4:$A$83,0))</f>
        <v>0.39</v>
      </c>
      <c r="F12" s="26">
        <f>INDEX('📊 Data'!$H$4:$H$83,MATCH($A12,'📊 Data'!$A$4:$A$83,0))</f>
        <v>2.89</v>
      </c>
      <c r="G12" s="27">
        <f>INDEX('📊 Data'!$K$4:$K$83,MATCH($A12,'📊 Data'!$A$4:$A$83,0))</f>
        <v>13.46</v>
      </c>
      <c r="H12" s="26">
        <f>INDEX('📊 Data'!$J$4:$J$83,MATCH($A12,'📊 Data'!$A$4:$A$83,0))</f>
        <v>0.3</v>
      </c>
      <c r="I12" s="24" t="str">
        <f>IF(E12&lt;M12,"Murah","Mahal")</f>
        <v>Murah</v>
      </c>
      <c r="J12" s="28">
        <f>ROUND($B$4*O12+$B$5*P12+$B$6*Q12,0)</f>
        <v>78</v>
      </c>
      <c r="K12" s="29" t="inlineStr">
        <is>
          <t>Untuk diteliti, bukan ajakan beli</t>
        </is>
      </c>
      <c r="M12" s="26">
        <f t="array" ref="M12">MEDIAN(IF('📊 Data'!$C$4:$C$83=$C12,'📊 Data'!$I$4:$I$83))</f>
        <v>1.13</v>
      </c>
      <c r="N12" s="30">
        <f>INDEX('📊 Data'!$S$4:$S$83,MATCH($A12,'📊 Data'!$A$4:$A$83,0))</f>
        <v>14.4</v>
      </c>
      <c r="O12" s="27">
        <f>ROUND((1-PERCENTRANK($E$12:$E$91,E12))*100,1)</f>
        <v>89.9</v>
      </c>
      <c r="P12" s="27">
        <f>ROUND(PERCENTRANK($G$12:$G$91,G12)*100,1)</f>
        <v>62</v>
      </c>
      <c r="Q12" s="27">
        <f>ROUND((1-PERCENTRANK($H$12:$H$91,H12))*100,1)</f>
        <v>84.9</v>
      </c>
      <c r="R12" s="31">
        <f>(E12&lt;M12)+(G12&gt;$E$4)+(H12&lt;$E$5)+(N12&gt;=$E$6)</f>
        <v>3</v>
      </c>
      <c r="S12" s="24" t="str">
        <f>IF(R12=4,"Lolos",IF(R12=3,"Borderline","Tidak lolos"))</f>
        <v>Borderline</v>
      </c>
    </row>
    <row r="13">
      <c r="A13" s="23" t="inlineStr">
        <is>
          <t>LSIP</t>
        </is>
      </c>
      <c r="B13" s="24" t="str">
        <f>INDEX('📊 Data'!$B$4:$B$83,MATCH($A13,'📊 Data'!$A$4:$A$83,0))</f>
        <v>PP London Sumatra Indonesia Tbk.</v>
      </c>
      <c r="C13" s="24" t="str">
        <f>INDEX('📊 Data'!$C$4:$C$83,MATCH($A13,'📊 Data'!$A$4:$A$83,0))</f>
        <v>Consumer Non-Cyclicals</v>
      </c>
      <c r="D13" s="25">
        <f>INDEX('📊 Data'!$P$4:$P$83,MATCH($A13,'📊 Data'!$A$4:$A$83,0))</f>
        <v>1485</v>
      </c>
      <c r="E13" s="26">
        <f>INDEX('📊 Data'!$I$4:$I$83,MATCH($A13,'📊 Data'!$A$4:$A$83,0))</f>
        <v>0.7</v>
      </c>
      <c r="F13" s="26">
        <f>INDEX('📊 Data'!$H$4:$H$83,MATCH($A13,'📊 Data'!$A$4:$A$83,0))</f>
        <v>4.82</v>
      </c>
      <c r="G13" s="27">
        <f>INDEX('📊 Data'!$K$4:$K$83,MATCH($A13,'📊 Data'!$A$4:$A$83,0))</f>
        <v>14.42</v>
      </c>
      <c r="H13" s="26">
        <f>INDEX('📊 Data'!$J$4:$J$83,MATCH($A13,'📊 Data'!$A$4:$A$83,0))</f>
        <v>0.14</v>
      </c>
      <c r="I13" s="24" t="str">
        <f>IF(E13&lt;M13,"Murah","Mahal")</f>
        <v>Murah</v>
      </c>
      <c r="J13" s="28">
        <f>ROUND($B$4*O13+$B$5*P13+$B$6*Q13,0)</f>
        <v>73</v>
      </c>
      <c r="K13" s="29" t="inlineStr">
        <is>
          <t>Untuk diteliti, bukan ajakan beli</t>
        </is>
      </c>
      <c r="M13" s="26">
        <f t="array" ref="M13">MEDIAN(IF('📊 Data'!$C$4:$C$83=$C13,'📊 Data'!$I$4:$I$83))</f>
        <v>1.35</v>
      </c>
      <c r="N13" s="30">
        <f>INDEX('📊 Data'!$S$4:$S$83,MATCH($A13,'📊 Data'!$A$4:$A$83,0))</f>
        <v>13.23</v>
      </c>
      <c r="O13" s="27">
        <f>ROUND((1-PERCENTRANK($E$12:$E$91,E13))*100,1)</f>
        <v>72.2</v>
      </c>
      <c r="P13" s="27">
        <f>ROUND(PERCENTRANK($G$12:$G$91,G13)*100,1)</f>
        <v>65.1</v>
      </c>
      <c r="Q13" s="27">
        <f>ROUND((1-PERCENTRANK($H$12:$H$91,H13))*100,1)</f>
        <v>98.8</v>
      </c>
      <c r="R13" s="31">
        <f>(E13&lt;M13)+(G13&gt;$E$4)+(H13&lt;$E$5)+(N13&gt;=$E$6)</f>
        <v>3</v>
      </c>
      <c r="S13" s="24" t="str">
        <f>IF(R13=4,"Lolos",IF(R13=3,"Borderline","Tidak lolos"))</f>
        <v>Borderline</v>
      </c>
    </row>
    <row r="14">
      <c r="A14" s="23" t="inlineStr">
        <is>
          <t>NCKL</t>
        </is>
      </c>
      <c r="B14" s="24" t="str">
        <f>INDEX('📊 Data'!$B$4:$B$83,MATCH($A14,'📊 Data'!$A$4:$A$83,0))</f>
        <v>Trimegah Bangun Persada Tbk.</v>
      </c>
      <c r="C14" s="24" t="str">
        <f>INDEX('📊 Data'!$C$4:$C$83,MATCH($A14,'📊 Data'!$A$4:$A$83,0))</f>
        <v>Basic Materials</v>
      </c>
      <c r="D14" s="25">
        <f>INDEX('📊 Data'!$P$4:$P$83,MATCH($A14,'📊 Data'!$A$4:$A$83,0))</f>
        <v>735</v>
      </c>
      <c r="E14" s="26">
        <f>INDEX('📊 Data'!$I$4:$I$83,MATCH($A14,'📊 Data'!$A$4:$A$83,0))</f>
        <v>1.04</v>
      </c>
      <c r="F14" s="26">
        <f>INDEX('📊 Data'!$H$4:$H$83,MATCH($A14,'📊 Data'!$A$4:$A$83,0))</f>
        <v>5.15</v>
      </c>
      <c r="G14" s="27">
        <f>INDEX('📊 Data'!$K$4:$K$83,MATCH($A14,'📊 Data'!$A$4:$A$83,0))</f>
        <v>20.18</v>
      </c>
      <c r="H14" s="26">
        <f>INDEX('📊 Data'!$J$4:$J$83,MATCH($A14,'📊 Data'!$A$4:$A$83,0))</f>
        <v>0.34</v>
      </c>
      <c r="I14" s="24" t="str">
        <f>IF(E14&lt;M14,"Murah","Mahal")</f>
        <v>Murah</v>
      </c>
      <c r="J14" s="28">
        <f>ROUND($B$4*O14+$B$5*P14+$B$6*Q14,0)</f>
        <v>70</v>
      </c>
      <c r="K14" s="29" t="inlineStr">
        <is>
          <t>Untuk diteliti, bukan ajakan beli</t>
        </is>
      </c>
      <c r="M14" s="26">
        <f t="array" ref="M14">MEDIAN(IF('📊 Data'!$C$4:$C$83=$C14,'📊 Data'!$I$4:$I$83))</f>
        <v>1.13</v>
      </c>
      <c r="N14" s="30">
        <f>INDEX('📊 Data'!$S$4:$S$83,MATCH($A14,'📊 Data'!$A$4:$A$83,0))</f>
        <v>33.77</v>
      </c>
      <c r="O14" s="27">
        <f>ROUND((1-PERCENTRANK($E$12:$E$91,E14))*100,1)</f>
        <v>53.2</v>
      </c>
      <c r="P14" s="27">
        <f>ROUND(PERCENTRANK($G$12:$G$91,G14)*100,1)</f>
        <v>83.5</v>
      </c>
      <c r="Q14" s="27">
        <f>ROUND((1-PERCENTRANK($H$12:$H$91,H14))*100,1)</f>
        <v>83.6</v>
      </c>
      <c r="R14" s="31">
        <f>(E14&lt;M14)+(G14&gt;$E$4)+(H14&lt;$E$5)+(N14&gt;=$E$6)</f>
        <v>4</v>
      </c>
      <c r="S14" s="24" t="str">
        <f>IF(R14=4,"Lolos",IF(R14=3,"Borderline","Tidak lolos"))</f>
        <v>Lolos</v>
      </c>
    </row>
    <row r="15">
      <c r="A15" s="23" t="inlineStr">
        <is>
          <t>BUKA</t>
        </is>
      </c>
      <c r="B15" s="24" t="str">
        <f>INDEX('📊 Data'!$B$4:$B$83,MATCH($A15,'📊 Data'!$A$4:$A$83,0))</f>
        <v>Bukalapak.com Tbk.</v>
      </c>
      <c r="C15" s="24" t="str">
        <f>INDEX('📊 Data'!$C$4:$C$83,MATCH($A15,'📊 Data'!$A$4:$A$83,0))</f>
        <v>Technology</v>
      </c>
      <c r="D15" s="25">
        <f>INDEX('📊 Data'!$P$4:$P$83,MATCH($A15,'📊 Data'!$A$4:$A$83,0))</f>
        <v>102</v>
      </c>
      <c r="E15" s="26">
        <f>INDEX('📊 Data'!$I$4:$I$83,MATCH($A15,'📊 Data'!$A$4:$A$83,0))</f>
        <v>0.45</v>
      </c>
      <c r="F15" s="26">
        <f>INDEX('📊 Data'!$H$4:$H$83,MATCH($A15,'📊 Data'!$A$4:$A$83,0))</f>
        <v>5.83</v>
      </c>
      <c r="G15" s="27">
        <f>INDEX('📊 Data'!$K$4:$K$83,MATCH($A15,'📊 Data'!$A$4:$A$83,0))</f>
        <v>7.64</v>
      </c>
      <c r="H15" s="26">
        <f>INDEX('📊 Data'!$J$4:$J$83,MATCH($A15,'📊 Data'!$A$4:$A$83,0))</f>
        <v>0.02</v>
      </c>
      <c r="I15" s="24" t="str">
        <f>IF(E15&lt;M15,"Murah","Mahal")</f>
        <v>Murah</v>
      </c>
      <c r="J15" s="28">
        <f>ROUND($B$4*O15+$B$5*P15+$B$6*Q15,0)</f>
        <v>68</v>
      </c>
      <c r="K15" s="29" t="inlineStr">
        <is>
          <t>Untuk diteliti, bukan ajakan beli</t>
        </is>
      </c>
      <c r="M15" s="26">
        <f t="array" ref="M15">MEDIAN(IF('📊 Data'!$C$4:$C$83=$C15,'📊 Data'!$I$4:$I$83))</f>
        <v>0.72</v>
      </c>
      <c r="N15" s="30">
        <f>INDEX('📊 Data'!$S$4:$S$83,MATCH($A15,'📊 Data'!$A$4:$A$83,0))</f>
        <v>14.37</v>
      </c>
      <c r="O15" s="27">
        <f>ROUND((1-PERCENTRANK($E$12:$E$91,E15))*100,1)</f>
        <v>85.5</v>
      </c>
      <c r="P15" s="27">
        <f>ROUND(PERCENTRANK($G$12:$G$91,G15)*100,1)</f>
        <v>36.7</v>
      </c>
      <c r="Q15" s="27">
        <f>ROUND((1-PERCENTRANK($H$12:$H$91,H15))*100,1)</f>
        <v>100</v>
      </c>
      <c r="R15" s="31">
        <f>(E15&lt;M15)+(G15&gt;$E$4)+(H15&lt;$E$5)+(N15&gt;=$E$6)</f>
        <v>3</v>
      </c>
      <c r="S15" s="24" t="str">
        <f>IF(R15=4,"Lolos",IF(R15=3,"Borderline","Tidak lolos"))</f>
        <v>Borderline</v>
      </c>
    </row>
    <row r="16">
      <c r="A16" s="23" t="inlineStr">
        <is>
          <t>CTRA</t>
        </is>
      </c>
      <c r="B16" s="24" t="str">
        <f>INDEX('📊 Data'!$B$4:$B$83,MATCH($A16,'📊 Data'!$A$4:$A$83,0))</f>
        <v>Ciputra Development Tbk.</v>
      </c>
      <c r="C16" s="24" t="str">
        <f>INDEX('📊 Data'!$C$4:$C$83,MATCH($A16,'📊 Data'!$A$4:$A$83,0))</f>
        <v>Properties &amp; Real Estate</v>
      </c>
      <c r="D16" s="25">
        <f>INDEX('📊 Data'!$P$4:$P$83,MATCH($A16,'📊 Data'!$A$4:$A$83,0))</f>
        <v>585</v>
      </c>
      <c r="E16" s="26">
        <f>INDEX('📊 Data'!$I$4:$I$83,MATCH($A16,'📊 Data'!$A$4:$A$83,0))</f>
        <v>0.36</v>
      </c>
      <c r="F16" s="26">
        <f>INDEX('📊 Data'!$H$4:$H$83,MATCH($A16,'📊 Data'!$A$4:$A$83,0))</f>
        <v>3.89</v>
      </c>
      <c r="G16" s="27">
        <f>INDEX('📊 Data'!$K$4:$K$83,MATCH($A16,'📊 Data'!$A$4:$A$83,0))</f>
        <v>9.22</v>
      </c>
      <c r="H16" s="26">
        <f>INDEX('📊 Data'!$J$4:$J$83,MATCH($A16,'📊 Data'!$A$4:$A$83,0))</f>
        <v>0.7</v>
      </c>
      <c r="I16" s="24" t="str">
        <f>IF(E16&lt;M16,"Murah","Mahal")</f>
        <v>Murah</v>
      </c>
      <c r="J16" s="28">
        <f>ROUND($B$4*O16+$B$5*P16+$B$6*Q16,0)</f>
        <v>66</v>
      </c>
      <c r="K16" s="29" t="inlineStr">
        <is>
          <t>Untuk diteliti, bukan ajakan beli</t>
        </is>
      </c>
      <c r="M16" s="26">
        <f t="array" ref="M16">MEDIAN(IF('📊 Data'!$C$4:$C$83=$C16,'📊 Data'!$I$4:$I$83))</f>
        <v>0.445</v>
      </c>
      <c r="N16" s="30">
        <f>INDEX('📊 Data'!$S$4:$S$83,MATCH($A16,'📊 Data'!$A$4:$A$83,0))</f>
        <v>9.95</v>
      </c>
      <c r="O16" s="27">
        <f>ROUND((1-PERCENTRANK($E$12:$E$91,E16))*100,1)</f>
        <v>91.2</v>
      </c>
      <c r="P16" s="27">
        <f>ROUND(PERCENTRANK($G$12:$G$91,G16)*100,1)</f>
        <v>41.7</v>
      </c>
      <c r="Q16" s="27">
        <f>ROUND((1-PERCENTRANK($H$12:$H$91,H16))*100,1)</f>
        <v>55.7</v>
      </c>
      <c r="R16" s="31">
        <f>(E16&lt;M16)+(G16&gt;$E$4)+(H16&lt;$E$5)+(N16&gt;=$E$6)</f>
        <v>3</v>
      </c>
      <c r="S16" s="24" t="str">
        <f>IF(R16=4,"Lolos",IF(R16=3,"Borderline","Tidak lolos"))</f>
        <v>Borderline</v>
      </c>
    </row>
    <row r="17">
      <c r="A17" s="23" t="inlineStr">
        <is>
          <t>JPFA</t>
        </is>
      </c>
      <c r="B17" s="24" t="str">
        <f>INDEX('📊 Data'!$B$4:$B$83,MATCH($A17,'📊 Data'!$A$4:$A$83,0))</f>
        <v>Japfa Comfeed Indonesia Tbk.</v>
      </c>
      <c r="C17" s="24" t="str">
        <f>INDEX('📊 Data'!$C$4:$C$83,MATCH($A17,'📊 Data'!$A$4:$A$83,0))</f>
        <v>Consumer Non-Cyclicals</v>
      </c>
      <c r="D17" s="25">
        <f>INDEX('📊 Data'!$P$4:$P$83,MATCH($A17,'📊 Data'!$A$4:$A$83,0))</f>
        <v>1785</v>
      </c>
      <c r="E17" s="26">
        <f>INDEX('📊 Data'!$I$4:$I$83,MATCH($A17,'📊 Data'!$A$4:$A$83,0))</f>
        <v>1.12</v>
      </c>
      <c r="F17" s="26">
        <f>INDEX('📊 Data'!$H$4:$H$83,MATCH($A17,'📊 Data'!$A$4:$A$83,0))</f>
        <v>4.54</v>
      </c>
      <c r="G17" s="27">
        <f>INDEX('📊 Data'!$K$4:$K$83,MATCH($A17,'📊 Data'!$A$4:$A$83,0))</f>
        <v>24.58</v>
      </c>
      <c r="H17" s="26">
        <f>INDEX('📊 Data'!$J$4:$J$83,MATCH($A17,'📊 Data'!$A$4:$A$83,0))</f>
        <v>1.12</v>
      </c>
      <c r="I17" s="24" t="str">
        <f>IF(E17&lt;M17,"Murah","Mahal")</f>
        <v>Murah</v>
      </c>
      <c r="J17" s="28">
        <f>ROUND($B$4*O17+$B$5*P17+$B$6*Q17,0)</f>
        <v>65</v>
      </c>
      <c r="K17" s="29" t="inlineStr">
        <is>
          <t>Untuk diteliti, bukan ajakan beli</t>
        </is>
      </c>
      <c r="M17" s="26">
        <f t="array" ref="M17">MEDIAN(IF('📊 Data'!$C$4:$C$83=$C17,'📊 Data'!$I$4:$I$83))</f>
        <v>1.35</v>
      </c>
      <c r="N17" s="30">
        <f>INDEX('📊 Data'!$S$4:$S$83,MATCH($A17,'📊 Data'!$A$4:$A$83,0))</f>
        <v>26.62</v>
      </c>
      <c r="O17" s="27">
        <f>ROUND((1-PERCENTRANK($E$12:$E$91,E17))*100,1)</f>
        <v>51.9</v>
      </c>
      <c r="P17" s="27">
        <f>ROUND(PERCENTRANK($G$12:$G$91,G17)*100,1)</f>
        <v>91.1</v>
      </c>
      <c r="Q17" s="27">
        <f>ROUND((1-PERCENTRANK($H$12:$H$91,H17))*100,1)</f>
        <v>38</v>
      </c>
      <c r="R17" s="31">
        <f>(E17&lt;M17)+(G17&gt;$E$4)+(H17&lt;$E$5)+(N17&gt;=$E$6)</f>
        <v>4</v>
      </c>
      <c r="S17" s="24" t="str">
        <f>IF(R17=4,"Lolos",IF(R17=3,"Borderline","Tidak lolos"))</f>
        <v>Lolos</v>
      </c>
    </row>
    <row r="18">
      <c r="A18" s="23" t="inlineStr">
        <is>
          <t>INKP</t>
        </is>
      </c>
      <c r="B18" s="24" t="str">
        <f>INDEX('📊 Data'!$B$4:$B$83,MATCH($A18,'📊 Data'!$A$4:$A$83,0))</f>
        <v>Indah Kiat Pulp &amp; Paper Tbk.</v>
      </c>
      <c r="C18" s="24" t="str">
        <f>INDEX('📊 Data'!$C$4:$C$83,MATCH($A18,'📊 Data'!$A$4:$A$83,0))</f>
        <v>Basic Materials</v>
      </c>
      <c r="D18" s="25">
        <f>INDEX('📊 Data'!$P$4:$P$83,MATCH($A18,'📊 Data'!$A$4:$A$83,0))</f>
        <v>6800</v>
      </c>
      <c r="E18" s="26">
        <f>INDEX('📊 Data'!$I$4:$I$83,MATCH($A18,'📊 Data'!$A$4:$A$83,0))</f>
        <v>0.35</v>
      </c>
      <c r="F18" s="26">
        <f>INDEX('📊 Data'!$H$4:$H$83,MATCH($A18,'📊 Data'!$A$4:$A$83,0))</f>
        <v>3.87</v>
      </c>
      <c r="G18" s="27">
        <f>INDEX('📊 Data'!$K$4:$K$83,MATCH($A18,'📊 Data'!$A$4:$A$83,0))</f>
        <v>9.02</v>
      </c>
      <c r="H18" s="26">
        <f>INDEX('📊 Data'!$J$4:$J$83,MATCH($A18,'📊 Data'!$A$4:$A$83,0))</f>
        <v>0.84</v>
      </c>
      <c r="I18" s="24" t="str">
        <f>IF(E18&lt;M18,"Murah","Mahal")</f>
        <v>Murah</v>
      </c>
      <c r="J18" s="28">
        <f>ROUND($B$4*O18+$B$5*P18+$B$6*Q18,0)</f>
        <v>65</v>
      </c>
      <c r="K18" s="29" t="inlineStr">
        <is>
          <t>Untuk diteliti, bukan ajakan beli</t>
        </is>
      </c>
      <c r="M18" s="26">
        <f t="array" ref="M18">MEDIAN(IF('📊 Data'!$C$4:$C$83=$C18,'📊 Data'!$I$4:$I$83))</f>
        <v>1.13</v>
      </c>
      <c r="N18" s="30">
        <f>INDEX('📊 Data'!$S$4:$S$83,MATCH($A18,'📊 Data'!$A$4:$A$83,0))</f>
        <v>36.93</v>
      </c>
      <c r="O18" s="27">
        <f>ROUND((1-PERCENTRANK($E$12:$E$91,E18))*100,1)</f>
        <v>92.5</v>
      </c>
      <c r="P18" s="27">
        <f>ROUND(PERCENTRANK($G$12:$G$91,G18)*100,1)</f>
        <v>40.5</v>
      </c>
      <c r="Q18" s="27">
        <f>ROUND((1-PERCENTRANK($H$12:$H$91,H18))*100,1)</f>
        <v>50.7</v>
      </c>
      <c r="R18" s="31">
        <f>(E18&lt;M18)+(G18&gt;$E$4)+(H18&lt;$E$5)+(N18&gt;=$E$6)</f>
        <v>3</v>
      </c>
      <c r="S18" s="24" t="str">
        <f>IF(R18=4,"Lolos",IF(R18=3,"Borderline","Tidak lolos"))</f>
        <v>Borderline</v>
      </c>
    </row>
    <row r="19">
      <c r="A19" s="23" t="inlineStr">
        <is>
          <t>PWON</t>
        </is>
      </c>
      <c r="B19" s="24" t="str">
        <f>INDEX('📊 Data'!$B$4:$B$83,MATCH($A19,'📊 Data'!$A$4:$A$83,0))</f>
        <v>Pakuwon Jati Tbk.</v>
      </c>
      <c r="C19" s="24" t="str">
        <f>INDEX('📊 Data'!$C$4:$C$83,MATCH($A19,'📊 Data'!$A$4:$A$83,0))</f>
        <v>Properties &amp; Real Estate</v>
      </c>
      <c r="D19" s="25">
        <f>INDEX('📊 Data'!$P$4:$P$83,MATCH($A19,'📊 Data'!$A$4:$A$83,0))</f>
        <v>294</v>
      </c>
      <c r="E19" s="26">
        <f>INDEX('📊 Data'!$I$4:$I$83,MATCH($A19,'📊 Data'!$A$4:$A$83,0))</f>
        <v>0.46</v>
      </c>
      <c r="F19" s="26">
        <f>INDEX('📊 Data'!$H$4:$H$83,MATCH($A19,'📊 Data'!$A$4:$A$83,0))</f>
        <v>5.61</v>
      </c>
      <c r="G19" s="27">
        <f>INDEX('📊 Data'!$K$4:$K$83,MATCH($A19,'📊 Data'!$A$4:$A$83,0))</f>
        <v>8.24</v>
      </c>
      <c r="H19" s="26">
        <f>INDEX('📊 Data'!$J$4:$J$83,MATCH($A19,'📊 Data'!$A$4:$A$83,0))</f>
        <v>0.4</v>
      </c>
      <c r="I19" s="24" t="str">
        <f>IF(E19&lt;M19,"Murah","Mahal")</f>
        <v>Mahal</v>
      </c>
      <c r="J19" s="28">
        <f>ROUND($B$4*O19+$B$5*P19+$B$6*Q19,0)</f>
        <v>65</v>
      </c>
      <c r="K19" s="29" t="inlineStr">
        <is>
          <t>Untuk diteliti, bukan ajakan beli</t>
        </is>
      </c>
      <c r="M19" s="26">
        <f t="array" ref="M19">MEDIAN(IF('📊 Data'!$C$4:$C$83=$C19,'📊 Data'!$I$4:$I$83))</f>
        <v>0.445</v>
      </c>
      <c r="N19" s="30">
        <f>INDEX('📊 Data'!$S$4:$S$83,MATCH($A19,'📊 Data'!$A$4:$A$83,0))</f>
        <v>18.83</v>
      </c>
      <c r="O19" s="27">
        <f>ROUND((1-PERCENTRANK($E$12:$E$91,E19))*100,1)</f>
        <v>83</v>
      </c>
      <c r="P19" s="27">
        <f>ROUND(PERCENTRANK($G$12:$G$91,G19)*100,1)</f>
        <v>39.2</v>
      </c>
      <c r="Q19" s="27">
        <f>ROUND((1-PERCENTRANK($H$12:$H$91,H19))*100,1)</f>
        <v>78.5</v>
      </c>
      <c r="R19" s="31">
        <f>(E19&lt;M19)+(G19&gt;$E$4)+(H19&lt;$E$5)+(N19&gt;=$E$6)</f>
        <v>2</v>
      </c>
      <c r="S19" s="24" t="str">
        <f>IF(R19=4,"Lolos",IF(R19=3,"Borderline","Tidak lolos"))</f>
        <v>Tidak lolos</v>
      </c>
    </row>
    <row r="20">
      <c r="A20" s="23" t="inlineStr">
        <is>
          <t>AADI</t>
        </is>
      </c>
      <c r="B20" s="24" t="str">
        <f>INDEX('📊 Data'!$B$4:$B$83,MATCH($A20,'📊 Data'!$A$4:$A$83,0))</f>
        <v>Adaro Andalan Indonesia Tbk.</v>
      </c>
      <c r="C20" s="24" t="str">
        <f>INDEX('📊 Data'!$C$4:$C$83,MATCH($A20,'📊 Data'!$A$4:$A$83,0))</f>
        <v>Energy</v>
      </c>
      <c r="D20" s="25">
        <f>INDEX('📊 Data'!$P$4:$P$83,MATCH($A20,'📊 Data'!$A$4:$A$83,0))</f>
        <v>11700</v>
      </c>
      <c r="E20" s="26">
        <f>INDEX('📊 Data'!$I$4:$I$83,MATCH($A20,'📊 Data'!$A$4:$A$83,0))</f>
        <v>1.21</v>
      </c>
      <c r="F20" s="26">
        <f>INDEX('📊 Data'!$H$4:$H$83,MATCH($A20,'📊 Data'!$A$4:$A$83,0))</f>
        <v>5.97</v>
      </c>
      <c r="G20" s="27">
        <f>INDEX('📊 Data'!$K$4:$K$83,MATCH($A20,'📊 Data'!$A$4:$A$83,0))</f>
        <v>20.28</v>
      </c>
      <c r="H20" s="26">
        <f>INDEX('📊 Data'!$J$4:$J$83,MATCH($A20,'📊 Data'!$A$4:$A$83,0))</f>
        <v>0.61</v>
      </c>
      <c r="I20" s="24" t="str">
        <f>IF(E20&lt;M20,"Murah","Mahal")</f>
        <v>Murah</v>
      </c>
      <c r="J20" s="28">
        <f>ROUND($B$4*O20+$B$5*P20+$B$6*Q20,0)</f>
        <v>64</v>
      </c>
      <c r="K20" s="29" t="inlineStr">
        <is>
          <t>Untuk diteliti, bukan ajakan beli</t>
        </is>
      </c>
      <c r="M20" s="26">
        <f t="array" ref="M20">MEDIAN(IF('📊 Data'!$C$4:$C$83=$C20,'📊 Data'!$I$4:$I$83))</f>
        <v>1.325</v>
      </c>
      <c r="N20" s="30">
        <f>INDEX('📊 Data'!$S$4:$S$83,MATCH($A20,'📊 Data'!$A$4:$A$83,0))</f>
        <v>152.44</v>
      </c>
      <c r="O20" s="27">
        <f>ROUND((1-PERCENTRANK($E$12:$E$91,E20))*100,1)</f>
        <v>46.9</v>
      </c>
      <c r="P20" s="27">
        <f>ROUND(PERCENTRANK($G$12:$G$91,G20)*100,1)</f>
        <v>84.8</v>
      </c>
      <c r="Q20" s="27">
        <f>ROUND((1-PERCENTRANK($H$12:$H$91,H20))*100,1)</f>
        <v>62.1</v>
      </c>
      <c r="R20" s="31">
        <f>(E20&lt;M20)+(G20&gt;$E$4)+(H20&lt;$E$5)+(N20&gt;=$E$6)</f>
        <v>4</v>
      </c>
      <c r="S20" s="24" t="str">
        <f>IF(R20=4,"Lolos",IF(R20=3,"Borderline","Tidak lolos"))</f>
        <v>Lolos</v>
      </c>
    </row>
    <row r="21">
      <c r="A21" s="23" t="inlineStr">
        <is>
          <t>ELSA</t>
        </is>
      </c>
      <c r="B21" s="24" t="str">
        <f>INDEX('📊 Data'!$B$4:$B$83,MATCH($A21,'📊 Data'!$A$4:$A$83,0))</f>
        <v>Elnusa Tbk.</v>
      </c>
      <c r="C21" s="24" t="str">
        <f>INDEX('📊 Data'!$C$4:$C$83,MATCH($A21,'📊 Data'!$A$4:$A$83,0))</f>
        <v>Energy</v>
      </c>
      <c r="D21" s="25">
        <f>INDEX('📊 Data'!$P$4:$P$83,MATCH($A21,'📊 Data'!$A$4:$A$83,0))</f>
        <v>685</v>
      </c>
      <c r="E21" s="26">
        <f>INDEX('📊 Data'!$I$4:$I$83,MATCH($A21,'📊 Data'!$A$4:$A$83,0))</f>
        <v>0.87</v>
      </c>
      <c r="F21" s="26">
        <f>INDEX('📊 Data'!$H$4:$H$83,MATCH($A21,'📊 Data'!$A$4:$A$83,0))</f>
        <v>5.76</v>
      </c>
      <c r="G21" s="27">
        <f>INDEX('📊 Data'!$K$4:$K$83,MATCH($A21,'📊 Data'!$A$4:$A$83,0))</f>
        <v>15.05</v>
      </c>
      <c r="H21" s="26">
        <f>INDEX('📊 Data'!$J$4:$J$83,MATCH($A21,'📊 Data'!$A$4:$A$83,0))</f>
        <v>1.1</v>
      </c>
      <c r="I21" s="24" t="str">
        <f>IF(E21&lt;M21,"Murah","Mahal")</f>
        <v>Murah</v>
      </c>
      <c r="J21" s="28">
        <f>ROUND($B$4*O21+$B$5*P21+$B$6*Q21,0)</f>
        <v>62</v>
      </c>
      <c r="K21" s="29" t="inlineStr">
        <is>
          <t>Untuk diteliti, bukan ajakan beli</t>
        </is>
      </c>
      <c r="M21" s="26">
        <f t="array" ref="M21">MEDIAN(IF('📊 Data'!$C$4:$C$83=$C21,'📊 Data'!$I$4:$I$83))</f>
        <v>1.325</v>
      </c>
      <c r="N21" s="30">
        <f>INDEX('📊 Data'!$S$4:$S$83,MATCH($A21,'📊 Data'!$A$4:$A$83,0))</f>
        <v>15.09</v>
      </c>
      <c r="O21" s="27">
        <f>ROUND((1-PERCENTRANK($E$12:$E$91,E21))*100,1)</f>
        <v>64</v>
      </c>
      <c r="P21" s="27">
        <f>ROUND(PERCENTRANK($G$12:$G$91,G21)*100,1)</f>
        <v>68.3</v>
      </c>
      <c r="Q21" s="27">
        <f>ROUND((1-PERCENTRANK($H$12:$H$91,H21))*100,1)</f>
        <v>39.3</v>
      </c>
      <c r="R21" s="31">
        <f>(E21&lt;M21)+(G21&gt;$E$4)+(H21&lt;$E$5)+(N21&gt;=$E$6)</f>
        <v>4</v>
      </c>
      <c r="S21" s="24" t="str">
        <f>IF(R21=4,"Lolos",IF(R21=3,"Borderline","Tidak lolos"))</f>
        <v>Lolos</v>
      </c>
    </row>
    <row r="22">
      <c r="A22" s="23" t="inlineStr">
        <is>
          <t>AALI</t>
        </is>
      </c>
      <c r="B22" s="24" t="str">
        <f>INDEX('📊 Data'!$B$4:$B$83,MATCH($A22,'📊 Data'!$A$4:$A$83,0))</f>
        <v>Astra Agro Lestari Tbk.</v>
      </c>
      <c r="C22" s="24" t="str">
        <f>INDEX('📊 Data'!$C$4:$C$83,MATCH($A22,'📊 Data'!$A$4:$A$83,0))</f>
        <v>Consumer Non-Cyclicals</v>
      </c>
      <c r="D22" s="25">
        <f>INDEX('📊 Data'!$P$4:$P$83,MATCH($A22,'📊 Data'!$A$4:$A$83,0))</f>
        <v>9800</v>
      </c>
      <c r="E22" s="26">
        <f>INDEX('📊 Data'!$I$4:$I$83,MATCH($A22,'📊 Data'!$A$4:$A$83,0))</f>
        <v>0.63</v>
      </c>
      <c r="F22" s="26">
        <f>INDEX('📊 Data'!$H$4:$H$83,MATCH($A22,'📊 Data'!$A$4:$A$83,0))</f>
        <v>8.24</v>
      </c>
      <c r="G22" s="27">
        <f>INDEX('📊 Data'!$K$4:$K$83,MATCH($A22,'📊 Data'!$A$4:$A$83,0))</f>
        <v>7.59</v>
      </c>
      <c r="H22" s="26">
        <f>INDEX('📊 Data'!$J$4:$J$83,MATCH($A22,'📊 Data'!$A$4:$A$83,0))</f>
        <v>0.17</v>
      </c>
      <c r="I22" s="24" t="str">
        <f>IF(E22&lt;M22,"Murah","Mahal")</f>
        <v>Murah</v>
      </c>
      <c r="J22" s="28">
        <f>ROUND($B$4*O22+$B$5*P22+$B$6*Q22,0)</f>
        <v>62</v>
      </c>
      <c r="K22" s="29" t="inlineStr">
        <is>
          <t>Untuk diteliti, bukan ajakan beli</t>
        </is>
      </c>
      <c r="M22" s="26">
        <f t="array" ref="M22">MEDIAN(IF('📊 Data'!$C$4:$C$83=$C22,'📊 Data'!$I$4:$I$83))</f>
        <v>1.35</v>
      </c>
      <c r="N22" s="30">
        <f>INDEX('📊 Data'!$S$4:$S$83,MATCH($A22,'📊 Data'!$A$4:$A$83,0))</f>
        <v>37.73</v>
      </c>
      <c r="O22" s="27">
        <f>ROUND((1-PERCENTRANK($E$12:$E$91,E22))*100,1)</f>
        <v>74.7</v>
      </c>
      <c r="P22" s="27">
        <f>ROUND(PERCENTRANK($G$12:$G$91,G22)*100,1)</f>
        <v>35.4</v>
      </c>
      <c r="Q22" s="27">
        <f>ROUND((1-PERCENTRANK($H$12:$H$91,H22))*100,1)</f>
        <v>96.3</v>
      </c>
      <c r="R22" s="31">
        <f>(E22&lt;M22)+(G22&gt;$E$4)+(H22&lt;$E$5)+(N22&gt;=$E$6)</f>
        <v>3</v>
      </c>
      <c r="S22" s="24" t="str">
        <f>IF(R22=4,"Lolos",IF(R22=3,"Borderline","Tidak lolos"))</f>
        <v>Borderline</v>
      </c>
    </row>
    <row r="23">
      <c r="A23" s="23" t="inlineStr">
        <is>
          <t>ITMG</t>
        </is>
      </c>
      <c r="B23" s="24" t="str">
        <f>INDEX('📊 Data'!$B$4:$B$83,MATCH($A23,'📊 Data'!$A$4:$A$83,0))</f>
        <v>Indo Tambangraya Megah Tbk.</v>
      </c>
      <c r="C23" s="24" t="str">
        <f>INDEX('📊 Data'!$C$4:$C$83,MATCH($A23,'📊 Data'!$A$4:$A$83,0))</f>
        <v>Energy</v>
      </c>
      <c r="D23" s="25">
        <f>INDEX('📊 Data'!$P$4:$P$83,MATCH($A23,'📊 Data'!$A$4:$A$83,0))</f>
        <v>24650</v>
      </c>
      <c r="E23" s="26">
        <f>INDEX('📊 Data'!$I$4:$I$83,MATCH($A23,'📊 Data'!$A$4:$A$83,0))</f>
        <v>0.83</v>
      </c>
      <c r="F23" s="26">
        <f>INDEX('📊 Data'!$H$4:$H$83,MATCH($A23,'📊 Data'!$A$4:$A$83,0))</f>
        <v>7.86</v>
      </c>
      <c r="G23" s="27">
        <f>INDEX('📊 Data'!$K$4:$K$83,MATCH($A23,'📊 Data'!$A$4:$A$83,0))</f>
        <v>10.6</v>
      </c>
      <c r="H23" s="26">
        <f>INDEX('📊 Data'!$J$4:$J$83,MATCH($A23,'📊 Data'!$A$4:$A$83,0))</f>
        <v>0.26</v>
      </c>
      <c r="I23" s="24" t="str">
        <f>IF(E23&lt;M23,"Murah","Mahal")</f>
        <v>Murah</v>
      </c>
      <c r="J23" s="28">
        <f>ROUND($B$4*O23+$B$5*P23+$B$6*Q23,0)</f>
        <v>62</v>
      </c>
      <c r="K23" s="29" t="inlineStr">
        <is>
          <t>Untuk diteliti, bukan ajakan beli</t>
        </is>
      </c>
      <c r="M23" s="26">
        <f t="array" ref="M23">MEDIAN(IF('📊 Data'!$C$4:$C$83=$C23,'📊 Data'!$I$4:$I$83))</f>
        <v>1.325</v>
      </c>
      <c r="N23" s="30">
        <f>INDEX('📊 Data'!$S$4:$S$83,MATCH($A23,'📊 Data'!$A$4:$A$83,0))</f>
        <v>52.51</v>
      </c>
      <c r="O23" s="27">
        <f>ROUND((1-PERCENTRANK($E$12:$E$91,E23))*100,1)</f>
        <v>67.1</v>
      </c>
      <c r="P23" s="27">
        <f>ROUND(PERCENTRANK($G$12:$G$91,G23)*100,1)</f>
        <v>46.8</v>
      </c>
      <c r="Q23" s="27">
        <f>ROUND((1-PERCENTRANK($H$12:$H$91,H23))*100,1)</f>
        <v>88.7</v>
      </c>
      <c r="R23" s="31">
        <f>(E23&lt;M23)+(G23&gt;$E$4)+(H23&lt;$E$5)+(N23&gt;=$E$6)</f>
        <v>3</v>
      </c>
      <c r="S23" s="24" t="str">
        <f>IF(R23=4,"Lolos",IF(R23=3,"Borderline","Tidak lolos"))</f>
        <v>Borderline</v>
      </c>
    </row>
    <row r="24">
      <c r="A24" s="23" t="inlineStr">
        <is>
          <t>GGRM</t>
        </is>
      </c>
      <c r="B24" s="24" t="str">
        <f>INDEX('📊 Data'!$B$4:$B$83,MATCH($A24,'📊 Data'!$A$4:$A$83,0))</f>
        <v>Gudang Garam Tbk.</v>
      </c>
      <c r="C24" s="24" t="str">
        <f>INDEX('📊 Data'!$C$4:$C$83,MATCH($A24,'📊 Data'!$A$4:$A$83,0))</f>
        <v>Consumer Non-Cyclicals</v>
      </c>
      <c r="D24" s="25">
        <f>INDEX('📊 Data'!$P$4:$P$83,MATCH($A24,'📊 Data'!$A$4:$A$83,0))</f>
        <v>17150</v>
      </c>
      <c r="E24" s="26">
        <f>INDEX('📊 Data'!$I$4:$I$83,MATCH($A24,'📊 Data'!$A$4:$A$83,0))</f>
        <v>0.51</v>
      </c>
      <c r="F24" s="26">
        <f>INDEX('📊 Data'!$H$4:$H$83,MATCH($A24,'📊 Data'!$A$4:$A$83,0))</f>
        <v>7.33</v>
      </c>
      <c r="G24" s="27">
        <f>INDEX('📊 Data'!$K$4:$K$83,MATCH($A24,'📊 Data'!$A$4:$A$83,0))</f>
        <v>6.9</v>
      </c>
      <c r="H24" s="26">
        <f>INDEX('📊 Data'!$J$4:$J$83,MATCH($A24,'📊 Data'!$A$4:$A$83,0))</f>
        <v>0.22</v>
      </c>
      <c r="I24" s="24" t="str">
        <f>IF(E24&lt;M24,"Murah","Mahal")</f>
        <v>Murah</v>
      </c>
      <c r="J24" s="28">
        <f>ROUND($B$4*O24+$B$5*P24+$B$6*Q24,0)</f>
        <v>62</v>
      </c>
      <c r="K24" s="29" t="inlineStr">
        <is>
          <t>Untuk diteliti, bukan ajakan beli</t>
        </is>
      </c>
      <c r="M24" s="26">
        <f t="array" ref="M24">MEDIAN(IF('📊 Data'!$C$4:$C$83=$C24,'📊 Data'!$I$4:$I$83))</f>
        <v>1.35</v>
      </c>
      <c r="N24" s="30">
        <f>INDEX('📊 Data'!$S$4:$S$83,MATCH($A24,'📊 Data'!$A$4:$A$83,0))</f>
        <v>20.83</v>
      </c>
      <c r="O24" s="27">
        <f>ROUND((1-PERCENTRANK($E$12:$E$91,E24))*100,1)</f>
        <v>79.8</v>
      </c>
      <c r="P24" s="27">
        <f>ROUND(PERCENTRANK($G$12:$G$91,G24)*100,1)</f>
        <v>30.3</v>
      </c>
      <c r="Q24" s="27">
        <f>ROUND((1-PERCENTRANK($H$12:$H$91,H24))*100,1)</f>
        <v>93.7</v>
      </c>
      <c r="R24" s="31">
        <f>(E24&lt;M24)+(G24&gt;$E$4)+(H24&lt;$E$5)+(N24&gt;=$E$6)</f>
        <v>3</v>
      </c>
      <c r="S24" s="24" t="str">
        <f>IF(R24=4,"Lolos",IF(R24=3,"Borderline","Tidak lolos"))</f>
        <v>Borderline</v>
      </c>
    </row>
    <row r="25">
      <c r="A25" s="23" t="inlineStr">
        <is>
          <t>ADRO</t>
        </is>
      </c>
      <c r="B25" s="24" t="str">
        <f>INDEX('📊 Data'!$B$4:$B$83,MATCH($A25,'📊 Data'!$A$4:$A$83,0))</f>
        <v>Alamtri Resources Indonesia Tbk.</v>
      </c>
      <c r="C25" s="24" t="str">
        <f>INDEX('📊 Data'!$C$4:$C$83,MATCH($A25,'📊 Data'!$A$4:$A$83,0))</f>
        <v>Energy</v>
      </c>
      <c r="D25" s="25">
        <f>INDEX('📊 Data'!$P$4:$P$83,MATCH($A25,'📊 Data'!$A$4:$A$83,0))</f>
        <v>2460</v>
      </c>
      <c r="E25" s="26">
        <f>INDEX('📊 Data'!$I$4:$I$83,MATCH($A25,'📊 Data'!$A$4:$A$83,0))</f>
        <v>0.76</v>
      </c>
      <c r="F25" s="26">
        <f>INDEX('📊 Data'!$H$4:$H$83,MATCH($A25,'📊 Data'!$A$4:$A$83,0))</f>
        <v>6.85</v>
      </c>
      <c r="G25" s="27">
        <f>INDEX('📊 Data'!$K$4:$K$83,MATCH($A25,'📊 Data'!$A$4:$A$83,0))</f>
        <v>11.13</v>
      </c>
      <c r="H25" s="26">
        <f>INDEX('📊 Data'!$J$4:$J$83,MATCH($A25,'📊 Data'!$A$4:$A$83,0))</f>
        <v>0.52</v>
      </c>
      <c r="I25" s="24" t="str">
        <f>IF(E25&lt;M25,"Murah","Mahal")</f>
        <v>Murah</v>
      </c>
      <c r="J25" s="28">
        <f>ROUND($B$4*O25+$B$5*P25+$B$6*Q25,0)</f>
        <v>62</v>
      </c>
      <c r="K25" s="29" t="inlineStr">
        <is>
          <t>Untuk diteliti, bukan ajakan beli</t>
        </is>
      </c>
      <c r="M25" s="26">
        <f t="array" ref="M25">MEDIAN(IF('📊 Data'!$C$4:$C$83=$C25,'📊 Data'!$I$4:$I$83))</f>
        <v>1.325</v>
      </c>
      <c r="N25" s="30">
        <f>INDEX('📊 Data'!$S$4:$S$83,MATCH($A25,'📊 Data'!$A$4:$A$83,0))</f>
        <v>101.66</v>
      </c>
      <c r="O25" s="27">
        <f>ROUND((1-PERCENTRANK($E$12:$E$91,E25))*100,1)</f>
        <v>69.7</v>
      </c>
      <c r="P25" s="27">
        <f>ROUND(PERCENTRANK($G$12:$G$91,G25)*100,1)</f>
        <v>49.3</v>
      </c>
      <c r="Q25" s="27">
        <f>ROUND((1-PERCENTRANK($H$12:$H$91,H25))*100,1)</f>
        <v>72.2</v>
      </c>
      <c r="R25" s="31">
        <f>(E25&lt;M25)+(G25&gt;$E$4)+(H25&lt;$E$5)+(N25&gt;=$E$6)</f>
        <v>3</v>
      </c>
      <c r="S25" s="24" t="str">
        <f>IF(R25=4,"Lolos",IF(R25=3,"Borderline","Tidak lolos"))</f>
        <v>Borderline</v>
      </c>
    </row>
    <row r="26">
      <c r="A26" s="23" t="inlineStr">
        <is>
          <t>CPIN</t>
        </is>
      </c>
      <c r="B26" s="24" t="str">
        <f>INDEX('📊 Data'!$B$4:$B$83,MATCH($A26,'📊 Data'!$A$4:$A$83,0))</f>
        <v>Charoen Pokphand Indonesia Tbk</v>
      </c>
      <c r="C26" s="24" t="str">
        <f>INDEX('📊 Data'!$C$4:$C$83,MATCH($A26,'📊 Data'!$A$4:$A$83,0))</f>
        <v>Consumer Non-Cyclicals</v>
      </c>
      <c r="D26" s="25">
        <f>INDEX('📊 Data'!$P$4:$P$83,MATCH($A26,'📊 Data'!$A$4:$A$83,0))</f>
        <v>2780</v>
      </c>
      <c r="E26" s="26">
        <f>INDEX('📊 Data'!$I$4:$I$83,MATCH($A26,'📊 Data'!$A$4:$A$83,0))</f>
        <v>1.39</v>
      </c>
      <c r="F26" s="26">
        <f>INDEX('📊 Data'!$H$4:$H$83,MATCH($A26,'📊 Data'!$A$4:$A$83,0))</f>
        <v>6.51</v>
      </c>
      <c r="G26" s="27">
        <f>INDEX('📊 Data'!$K$4:$K$83,MATCH($A26,'📊 Data'!$A$4:$A$83,0))</f>
        <v>21.34</v>
      </c>
      <c r="H26" s="26">
        <f>INDEX('📊 Data'!$J$4:$J$83,MATCH($A26,'📊 Data'!$A$4:$A$83,0))</f>
        <v>0.5</v>
      </c>
      <c r="I26" s="24" t="str">
        <f>IF(E26&lt;M26,"Murah","Mahal")</f>
        <v>Mahal</v>
      </c>
      <c r="J26" s="28">
        <f>ROUND($B$4*O26+$B$5*P26+$B$6*Q26,0)</f>
        <v>61</v>
      </c>
      <c r="K26" s="29" t="inlineStr">
        <is>
          <t>Untuk diteliti, bukan ajakan beli</t>
        </is>
      </c>
      <c r="M26" s="26">
        <f t="array" ref="M26">MEDIAN(IF('📊 Data'!$C$4:$C$83=$C26,'📊 Data'!$I$4:$I$83))</f>
        <v>1.35</v>
      </c>
      <c r="N26" s="30">
        <f>INDEX('📊 Data'!$S$4:$S$83,MATCH($A26,'📊 Data'!$A$4:$A$83,0))</f>
        <v>50.53</v>
      </c>
      <c r="O26" s="27">
        <f>ROUND((1-PERCENTRANK($E$12:$E$91,E26))*100,1)</f>
        <v>34.2</v>
      </c>
      <c r="P26" s="27">
        <f>ROUND(PERCENTRANK($G$12:$G$91,G26)*100,1)</f>
        <v>87.3</v>
      </c>
      <c r="Q26" s="27">
        <f>ROUND((1-PERCENTRANK($H$12:$H$91,H26))*100,1)</f>
        <v>73.5</v>
      </c>
      <c r="R26" s="31">
        <f>(E26&lt;M26)+(G26&gt;$E$4)+(H26&lt;$E$5)+(N26&gt;=$E$6)</f>
        <v>3</v>
      </c>
      <c r="S26" s="24" t="str">
        <f>IF(R26=4,"Lolos",IF(R26=3,"Borderline","Tidak lolos"))</f>
        <v>Borderline</v>
      </c>
    </row>
    <row r="27">
      <c r="A27" s="23" t="inlineStr">
        <is>
          <t>KPIG</t>
        </is>
      </c>
      <c r="B27" s="24" t="str">
        <f>INDEX('📊 Data'!$B$4:$B$83,MATCH($A27,'📊 Data'!$A$4:$A$83,0))</f>
        <v>MNC Tourism Indonesia Tbk.</v>
      </c>
      <c r="C27" s="24" t="str">
        <f>INDEX('📊 Data'!$C$4:$C$83,MATCH($A27,'📊 Data'!$A$4:$A$83,0))</f>
        <v>Consumer Cyclicals</v>
      </c>
      <c r="D27" s="25">
        <f>INDEX('📊 Data'!$P$4:$P$83,MATCH($A27,'📊 Data'!$A$4:$A$83,0))</f>
        <v>28</v>
      </c>
      <c r="E27" s="26">
        <f>INDEX('📊 Data'!$I$4:$I$83,MATCH($A27,'📊 Data'!$A$4:$A$83,0))</f>
        <v>0.15</v>
      </c>
      <c r="F27" s="26">
        <f>INDEX('📊 Data'!$H$4:$H$83,MATCH($A27,'📊 Data'!$A$4:$A$83,0))</f>
        <v>7.15</v>
      </c>
      <c r="G27" s="27">
        <f>INDEX('📊 Data'!$K$4:$K$83,MATCH($A27,'📊 Data'!$A$4:$A$83,0))</f>
        <v>2.16</v>
      </c>
      <c r="H27" s="26">
        <f>INDEX('📊 Data'!$J$4:$J$83,MATCH($A27,'📊 Data'!$A$4:$A$83,0))</f>
        <v>0.23</v>
      </c>
      <c r="I27" s="24" t="str">
        <f>IF(E27&lt;M27,"Murah","Mahal")</f>
        <v>Murah</v>
      </c>
      <c r="J27" s="28">
        <f>ROUND($B$4*O27+$B$5*P27+$B$6*Q27,0)</f>
        <v>61</v>
      </c>
      <c r="K27" s="29" t="inlineStr">
        <is>
          <t>Untuk diteliti, bukan ajakan beli</t>
        </is>
      </c>
      <c r="M27" s="26">
        <f t="array" ref="M27">MEDIAN(IF('📊 Data'!$C$4:$C$83=$C27,'📊 Data'!$I$4:$I$83))</f>
        <v>1.37</v>
      </c>
      <c r="N27" s="30">
        <f>INDEX('📊 Data'!$S$4:$S$83,MATCH($A27,'📊 Data'!$A$4:$A$83,0))</f>
        <v>8.46</v>
      </c>
      <c r="O27" s="27">
        <f>ROUND((1-PERCENTRANK($E$12:$E$91,E27))*100,1)</f>
        <v>98.8</v>
      </c>
      <c r="P27" s="27">
        <f>ROUND(PERCENTRANK($G$12:$G$91,G27)*100,1)</f>
        <v>7.5</v>
      </c>
      <c r="Q27" s="27">
        <f>ROUND((1-PERCENTRANK($H$12:$H$91,H27))*100,1)</f>
        <v>92.5</v>
      </c>
      <c r="R27" s="31">
        <f>(E27&lt;M27)+(G27&gt;$E$4)+(H27&lt;$E$5)+(N27&gt;=$E$6)</f>
        <v>3</v>
      </c>
      <c r="S27" s="24" t="str">
        <f>IF(R27=4,"Lolos",IF(R27=3,"Borderline","Tidak lolos"))</f>
        <v>Borderline</v>
      </c>
    </row>
    <row r="28">
      <c r="A28" s="23" t="inlineStr">
        <is>
          <t>EMTK</t>
        </is>
      </c>
      <c r="B28" s="24" t="str">
        <f>INDEX('📊 Data'!$B$4:$B$83,MATCH($A28,'📊 Data'!$A$4:$A$83,0))</f>
        <v>Elang Mahkota Teknologi Tbk.</v>
      </c>
      <c r="C28" s="24" t="str">
        <f>INDEX('📊 Data'!$C$4:$C$83,MATCH($A28,'📊 Data'!$A$4:$A$83,0))</f>
        <v>Technology</v>
      </c>
      <c r="D28" s="25">
        <f>INDEX('📊 Data'!$P$4:$P$83,MATCH($A28,'📊 Data'!$A$4:$A$83,0))</f>
        <v>318</v>
      </c>
      <c r="E28" s="26">
        <f>INDEX('📊 Data'!$I$4:$I$83,MATCH($A28,'📊 Data'!$A$4:$A$83,0))</f>
        <v>0.46</v>
      </c>
      <c r="F28" s="26">
        <f>INDEX('📊 Data'!$H$4:$H$83,MATCH($A28,'📊 Data'!$A$4:$A$83,0))</f>
        <v>10.63</v>
      </c>
      <c r="G28" s="27">
        <f>INDEX('📊 Data'!$K$4:$K$83,MATCH($A28,'📊 Data'!$A$4:$A$83,0))</f>
        <v>4.32</v>
      </c>
      <c r="H28" s="26">
        <f>INDEX('📊 Data'!$J$4:$J$83,MATCH($A28,'📊 Data'!$A$4:$A$83,0))</f>
        <v>0.15</v>
      </c>
      <c r="I28" s="24" t="str">
        <f>IF(E28&lt;M28,"Murah","Mahal")</f>
        <v>Murah</v>
      </c>
      <c r="J28" s="28">
        <f>ROUND($B$4*O28+$B$5*P28+$B$6*Q28,0)</f>
        <v>61</v>
      </c>
      <c r="K28" s="29" t="inlineStr">
        <is>
          <t>Untuk diteliti, bukan ajakan beli</t>
        </is>
      </c>
      <c r="M28" s="26">
        <f t="array" ref="M28">MEDIAN(IF('📊 Data'!$C$4:$C$83=$C28,'📊 Data'!$I$4:$I$83))</f>
        <v>0.72</v>
      </c>
      <c r="N28" s="30">
        <f>INDEX('📊 Data'!$S$4:$S$83,MATCH($A28,'📊 Data'!$A$4:$A$83,0))</f>
        <v>17.27</v>
      </c>
      <c r="O28" s="27">
        <f>ROUND((1-PERCENTRANK($E$12:$E$91,E28))*100,1)</f>
        <v>83</v>
      </c>
      <c r="P28" s="27">
        <f>ROUND(PERCENTRANK($G$12:$G$91,G28)*100,1)</f>
        <v>21.5</v>
      </c>
      <c r="Q28" s="27">
        <f>ROUND((1-PERCENTRANK($H$12:$H$91,H28))*100,1)</f>
        <v>97.5</v>
      </c>
      <c r="R28" s="31">
        <f>(E28&lt;M28)+(G28&gt;$E$4)+(H28&lt;$E$5)+(N28&gt;=$E$6)</f>
        <v>3</v>
      </c>
      <c r="S28" s="24" t="str">
        <f>IF(R28=4,"Lolos",IF(R28=3,"Borderline","Tidak lolos"))</f>
        <v>Borderline</v>
      </c>
    </row>
    <row r="29">
      <c r="A29" s="23" t="inlineStr">
        <is>
          <t>ACES</t>
        </is>
      </c>
      <c r="B29" s="24" t="str">
        <f>INDEX('📊 Data'!$B$4:$B$83,MATCH($A29,'📊 Data'!$A$4:$A$83,0))</f>
        <v>Aspirasi Hidup Indonesia Tbk.</v>
      </c>
      <c r="C29" s="24" t="str">
        <f>INDEX('📊 Data'!$C$4:$C$83,MATCH($A29,'📊 Data'!$A$4:$A$83,0))</f>
        <v>Consumer Cyclicals</v>
      </c>
      <c r="D29" s="25">
        <f>INDEX('📊 Data'!$P$4:$P$83,MATCH($A29,'📊 Data'!$A$4:$A$83,0))</f>
        <v>320</v>
      </c>
      <c r="E29" s="26">
        <f>INDEX('📊 Data'!$I$4:$I$83,MATCH($A29,'📊 Data'!$A$4:$A$83,0))</f>
        <v>0.89</v>
      </c>
      <c r="F29" s="26">
        <f>INDEX('📊 Data'!$H$4:$H$83,MATCH($A29,'📊 Data'!$A$4:$A$83,0))</f>
        <v>7.46</v>
      </c>
      <c r="G29" s="27">
        <f>INDEX('📊 Data'!$K$4:$K$83,MATCH($A29,'📊 Data'!$A$4:$A$83,0))</f>
        <v>11.88</v>
      </c>
      <c r="H29" s="26">
        <f>INDEX('📊 Data'!$J$4:$J$83,MATCH($A29,'📊 Data'!$A$4:$A$83,0))</f>
        <v>0.37</v>
      </c>
      <c r="I29" s="24" t="str">
        <f>IF(E29&lt;M29,"Murah","Mahal")</f>
        <v>Murah</v>
      </c>
      <c r="J29" s="28">
        <f>ROUND($B$4*O29+$B$5*P29+$B$6*Q29,0)</f>
        <v>61</v>
      </c>
      <c r="K29" s="29" t="inlineStr">
        <is>
          <t>Untuk diteliti, bukan ajakan beli</t>
        </is>
      </c>
      <c r="M29" s="26">
        <f t="array" ref="M29">MEDIAN(IF('📊 Data'!$C$4:$C$83=$C29,'📊 Data'!$I$4:$I$83))</f>
        <v>1.37</v>
      </c>
      <c r="N29" s="30">
        <f>INDEX('📊 Data'!$S$4:$S$83,MATCH($A29,'📊 Data'!$A$4:$A$83,0))</f>
        <v>16.26</v>
      </c>
      <c r="O29" s="27">
        <f>ROUND((1-PERCENTRANK($E$12:$E$91,E29))*100,1)</f>
        <v>60.8</v>
      </c>
      <c r="P29" s="27">
        <f>ROUND(PERCENTRANK($G$12:$G$91,G29)*100,1)</f>
        <v>53.1</v>
      </c>
      <c r="Q29" s="27">
        <f>ROUND((1-PERCENTRANK($H$12:$H$91,H29))*100,1)</f>
        <v>79.8</v>
      </c>
      <c r="R29" s="31">
        <f>(E29&lt;M29)+(G29&gt;$E$4)+(H29&lt;$E$5)+(N29&gt;=$E$6)</f>
        <v>3</v>
      </c>
      <c r="S29" s="24" t="str">
        <f>IF(R29=4,"Lolos",IF(R29=3,"Borderline","Tidak lolos"))</f>
        <v>Borderline</v>
      </c>
    </row>
    <row r="30">
      <c r="A30" s="23" t="inlineStr">
        <is>
          <t>BSDE</t>
        </is>
      </c>
      <c r="B30" s="24" t="str">
        <f>INDEX('📊 Data'!$B$4:$B$83,MATCH($A30,'📊 Data'!$A$4:$A$83,0))</f>
        <v>Bumi Serpong Damai Tbk.</v>
      </c>
      <c r="C30" s="24" t="str">
        <f>INDEX('📊 Data'!$C$4:$C$83,MATCH($A30,'📊 Data'!$A$4:$A$83,0))</f>
        <v>Properties &amp; Real Estate</v>
      </c>
      <c r="D30" s="25">
        <f>INDEX('📊 Data'!$P$4:$P$83,MATCH($A30,'📊 Data'!$A$4:$A$83,0))</f>
        <v>492</v>
      </c>
      <c r="E30" s="26">
        <f>INDEX('📊 Data'!$I$4:$I$83,MATCH($A30,'📊 Data'!$A$4:$A$83,0))</f>
        <v>0.22</v>
      </c>
      <c r="F30" s="26">
        <f>INDEX('📊 Data'!$H$4:$H$83,MATCH($A30,'📊 Data'!$A$4:$A$83,0))</f>
        <v>6.26</v>
      </c>
      <c r="G30" s="27">
        <f>INDEX('📊 Data'!$K$4:$K$83,MATCH($A30,'📊 Data'!$A$4:$A$83,0))</f>
        <v>3.5</v>
      </c>
      <c r="H30" s="26">
        <f>INDEX('📊 Data'!$J$4:$J$83,MATCH($A30,'📊 Data'!$A$4:$A$83,0))</f>
        <v>0.54</v>
      </c>
      <c r="I30" s="24" t="str">
        <f>IF(E30&lt;M30,"Murah","Mahal")</f>
        <v>Murah</v>
      </c>
      <c r="J30" s="28">
        <f>ROUND($B$4*O30+$B$5*P30+$B$6*Q30,0)</f>
        <v>60</v>
      </c>
      <c r="K30" s="29" t="inlineStr">
        <is>
          <t>Untuk diteliti, bukan ajakan beli</t>
        </is>
      </c>
      <c r="M30" s="26">
        <f t="array" ref="M30">MEDIAN(IF('📊 Data'!$C$4:$C$83=$C30,'📊 Data'!$I$4:$I$83))</f>
        <v>0.445</v>
      </c>
      <c r="N30" s="30">
        <f>INDEX('📊 Data'!$S$4:$S$83,MATCH($A30,'📊 Data'!$A$4:$A$83,0))</f>
        <v>18.04</v>
      </c>
      <c r="O30" s="27">
        <f>ROUND((1-PERCENTRANK($E$12:$E$91,E30))*100,1)</f>
        <v>96.3</v>
      </c>
      <c r="P30" s="27">
        <f>ROUND(PERCENTRANK($G$12:$G$91,G30)*100,1)</f>
        <v>16.4</v>
      </c>
      <c r="Q30" s="27">
        <f>ROUND((1-PERCENTRANK($H$12:$H$91,H30))*100,1)</f>
        <v>70.3</v>
      </c>
      <c r="R30" s="31">
        <f>(E30&lt;M30)+(G30&gt;$E$4)+(H30&lt;$E$5)+(N30&gt;=$E$6)</f>
        <v>3</v>
      </c>
      <c r="S30" s="24" t="str">
        <f>IF(R30=4,"Lolos",IF(R30=3,"Borderline","Tidak lolos"))</f>
        <v>Borderline</v>
      </c>
    </row>
    <row r="31">
      <c r="A31" s="23" t="inlineStr">
        <is>
          <t>BBTN</t>
        </is>
      </c>
      <c r="B31" s="24" t="str">
        <f>INDEX('📊 Data'!$B$4:$B$83,MATCH($A31,'📊 Data'!$A$4:$A$83,0))</f>
        <v>Bank Tabungan Negara (Persero) Tbk.</v>
      </c>
      <c r="C31" s="24" t="str">
        <f>INDEX('📊 Data'!$C$4:$C$83,MATCH($A31,'📊 Data'!$A$4:$A$83,0))</f>
        <v>Financials</v>
      </c>
      <c r="D31" s="25">
        <f>INDEX('📊 Data'!$P$4:$P$83,MATCH($A31,'📊 Data'!$A$4:$A$83,0))</f>
        <v>925</v>
      </c>
      <c r="E31" s="26">
        <f>INDEX('📊 Data'!$I$4:$I$83,MATCH($A31,'📊 Data'!$A$4:$A$83,0))</f>
        <v>0.4</v>
      </c>
      <c r="F31" s="26">
        <f>INDEX('📊 Data'!$H$4:$H$83,MATCH($A31,'📊 Data'!$A$4:$A$83,0))</f>
        <v>3.58</v>
      </c>
      <c r="G31" s="27">
        <f>INDEX('📊 Data'!$K$4:$K$83,MATCH($A31,'📊 Data'!$A$4:$A$83,0))</f>
        <v>11.17</v>
      </c>
      <c r="H31" s="26">
        <f>INDEX('📊 Data'!$J$4:$J$83,MATCH($A31,'📊 Data'!$A$4:$A$83,0))</f>
        <v>12.66</v>
      </c>
      <c r="I31" s="24" t="str">
        <f>IF(E31&lt;M31,"Murah","Mahal")</f>
        <v>Murah</v>
      </c>
      <c r="J31" s="28">
        <f>ROUND($B$4*O31+$B$5*P31+$B$6*Q31,0)</f>
        <v>60</v>
      </c>
      <c r="K31" s="29" t="inlineStr">
        <is>
          <t>Untuk diteliti, bukan ajakan beli</t>
        </is>
      </c>
      <c r="M31" s="26">
        <f t="array" ref="M31">MEDIAN(IF('📊 Data'!$C$4:$C$83=$C31,'📊 Data'!$I$4:$I$83))</f>
        <v>1.24</v>
      </c>
      <c r="N31" s="30">
        <f>INDEX('📊 Data'!$S$4:$S$83,MATCH($A31,'📊 Data'!$A$4:$A$83,0))</f>
        <v>24.25</v>
      </c>
      <c r="O31" s="27">
        <f>ROUND((1-PERCENTRANK($E$12:$E$91,E31))*100,1)</f>
        <v>88.7</v>
      </c>
      <c r="P31" s="27">
        <f>ROUND(PERCENTRANK($G$12:$G$91,G31)*100,1)</f>
        <v>50.6</v>
      </c>
      <c r="Q31" s="27">
        <f>ROUND((1-PERCENTRANK($H$12:$H$91,H31))*100,1)</f>
        <v>0</v>
      </c>
      <c r="R31" s="31">
        <f>(E31&lt;M31)+(G31&gt;$E$4)+(H31&lt;$E$5)+(N31&gt;=$E$6)</f>
        <v>2</v>
      </c>
      <c r="S31" s="24" t="str">
        <f>IF(R31=4,"Lolos",IF(R31=3,"Borderline","Tidak lolos"))</f>
        <v>Tidak lolos</v>
      </c>
    </row>
    <row r="32">
      <c r="A32" s="23" t="inlineStr">
        <is>
          <t>INDF</t>
        </is>
      </c>
      <c r="B32" s="24" t="str">
        <f>INDEX('📊 Data'!$B$4:$B$83,MATCH($A32,'📊 Data'!$A$4:$A$83,0))</f>
        <v>Indofood Sukses Makmur Tbk.</v>
      </c>
      <c r="C32" s="24" t="str">
        <f>INDEX('📊 Data'!$C$4:$C$83,MATCH($A32,'📊 Data'!$A$4:$A$83,0))</f>
        <v>Consumer Non-Cyclicals</v>
      </c>
      <c r="D32" s="25">
        <f>INDEX('📊 Data'!$P$4:$P$83,MATCH($A32,'📊 Data'!$A$4:$A$83,0))</f>
        <v>6650</v>
      </c>
      <c r="E32" s="26">
        <f>INDEX('📊 Data'!$I$4:$I$83,MATCH($A32,'📊 Data'!$A$4:$A$83,0))</f>
        <v>0.47</v>
      </c>
      <c r="F32" s="26">
        <f>INDEX('📊 Data'!$H$4:$H$83,MATCH($A32,'📊 Data'!$A$4:$A$83,0))</f>
        <v>6.17</v>
      </c>
      <c r="G32" s="27">
        <f>INDEX('📊 Data'!$K$4:$K$83,MATCH($A32,'📊 Data'!$A$4:$A$83,0))</f>
        <v>7.67</v>
      </c>
      <c r="H32" s="26">
        <f>INDEX('📊 Data'!$J$4:$J$83,MATCH($A32,'📊 Data'!$A$4:$A$83,0))</f>
        <v>0.85</v>
      </c>
      <c r="I32" s="24" t="str">
        <f>IF(E32&lt;M32,"Murah","Mahal")</f>
        <v>Murah</v>
      </c>
      <c r="J32" s="28">
        <f>ROUND($B$4*O32+$B$5*P32+$B$6*Q32,0)</f>
        <v>59</v>
      </c>
      <c r="K32" s="29" t="inlineStr">
        <is>
          <t>Untuk diteliti, bukan ajakan beli</t>
        </is>
      </c>
      <c r="M32" s="26">
        <f t="array" ref="M32">MEDIAN(IF('📊 Data'!$C$4:$C$83=$C32,'📊 Data'!$I$4:$I$83))</f>
        <v>1.35</v>
      </c>
      <c r="N32" s="30">
        <f>INDEX('📊 Data'!$S$4:$S$83,MATCH($A32,'📊 Data'!$A$4:$A$83,0))</f>
        <v>54.07</v>
      </c>
      <c r="O32" s="27">
        <f>ROUND((1-PERCENTRANK($E$12:$E$91,E32))*100,1)</f>
        <v>81.1</v>
      </c>
      <c r="P32" s="27">
        <f>ROUND(PERCENTRANK($G$12:$G$91,G32)*100,1)</f>
        <v>37.9</v>
      </c>
      <c r="Q32" s="27">
        <f>ROUND((1-PERCENTRANK($H$12:$H$91,H32))*100,1)</f>
        <v>49.4</v>
      </c>
      <c r="R32" s="31">
        <f>(E32&lt;M32)+(G32&gt;$E$4)+(H32&lt;$E$5)+(N32&gt;=$E$6)</f>
        <v>3</v>
      </c>
      <c r="S32" s="24" t="str">
        <f>IF(R32=4,"Lolos",IF(R32=3,"Borderline","Tidak lolos"))</f>
        <v>Borderline</v>
      </c>
    </row>
    <row r="33">
      <c r="A33" s="23" t="inlineStr">
        <is>
          <t>ASII</t>
        </is>
      </c>
      <c r="B33" s="24" t="str">
        <f>INDEX('📊 Data'!$B$4:$B$83,MATCH($A33,'📊 Data'!$A$4:$A$83,0))</f>
        <v>Astra International Tbk.</v>
      </c>
      <c r="C33" s="24" t="str">
        <f>INDEX('📊 Data'!$C$4:$C$83,MATCH($A33,'📊 Data'!$A$4:$A$83,0))</f>
        <v>Industrials</v>
      </c>
      <c r="D33" s="25">
        <f>INDEX('📊 Data'!$P$4:$P$83,MATCH($A33,'📊 Data'!$A$4:$A$83,0))</f>
        <v>4630</v>
      </c>
      <c r="E33" s="26">
        <f>INDEX('📊 Data'!$I$4:$I$83,MATCH($A33,'📊 Data'!$A$4:$A$83,0))</f>
        <v>0.64</v>
      </c>
      <c r="F33" s="26">
        <f>INDEX('📊 Data'!$H$4:$H$83,MATCH($A33,'📊 Data'!$A$4:$A$83,0))</f>
        <v>6.25</v>
      </c>
      <c r="G33" s="27">
        <f>INDEX('📊 Data'!$K$4:$K$83,MATCH($A33,'📊 Data'!$A$4:$A$83,0))</f>
        <v>10.28</v>
      </c>
      <c r="H33" s="26">
        <f>INDEX('📊 Data'!$J$4:$J$83,MATCH($A33,'📊 Data'!$A$4:$A$83,0))</f>
        <v>0.78</v>
      </c>
      <c r="I33" s="24" t="str">
        <f>IF(E33&lt;M33,"Murah","Mahal")</f>
        <v>Murah</v>
      </c>
      <c r="J33" s="28">
        <f>ROUND($B$4*O33+$B$5*P33+$B$6*Q33,0)</f>
        <v>59</v>
      </c>
      <c r="K33" s="29" t="inlineStr">
        <is>
          <t>Untuk diteliti, bukan ajakan beli</t>
        </is>
      </c>
      <c r="M33" s="26">
        <f t="array" ref="M33">MEDIAN(IF('📊 Data'!$C$4:$C$83=$C33,'📊 Data'!$I$4:$I$83))</f>
        <v>0.815</v>
      </c>
      <c r="N33" s="30">
        <f>INDEX('📊 Data'!$S$4:$S$83,MATCH($A33,'📊 Data'!$A$4:$A$83,0))</f>
        <v>283.39</v>
      </c>
      <c r="O33" s="27">
        <f>ROUND((1-PERCENTRANK($E$12:$E$91,E33))*100,1)</f>
        <v>73.5</v>
      </c>
      <c r="P33" s="27">
        <f>ROUND(PERCENTRANK($G$12:$G$91,G33)*100,1)</f>
        <v>45.5</v>
      </c>
      <c r="Q33" s="27">
        <f>ROUND((1-PERCENTRANK($H$12:$H$91,H33))*100,1)</f>
        <v>51.9</v>
      </c>
      <c r="R33" s="31">
        <f>(E33&lt;M33)+(G33&gt;$E$4)+(H33&lt;$E$5)+(N33&gt;=$E$6)</f>
        <v>3</v>
      </c>
      <c r="S33" s="24" t="str">
        <f>IF(R33=4,"Lolos",IF(R33=3,"Borderline","Tidak lolos"))</f>
        <v>Borderline</v>
      </c>
    </row>
    <row r="34">
      <c r="A34" s="23" t="inlineStr">
        <is>
          <t>SMDR</t>
        </is>
      </c>
      <c r="B34" s="24" t="str">
        <f>INDEX('📊 Data'!$B$4:$B$83,MATCH($A34,'📊 Data'!$A$4:$A$83,0))</f>
        <v>Samudera Indonesia  Tbk.</v>
      </c>
      <c r="C34" s="24" t="str">
        <f>INDEX('📊 Data'!$C$4:$C$83,MATCH($A34,'📊 Data'!$A$4:$A$83,0))</f>
        <v>Transportation &amp; Logistic</v>
      </c>
      <c r="D34" s="25">
        <f>INDEX('📊 Data'!$P$4:$P$83,MATCH($A34,'📊 Data'!$A$4:$A$83,0))</f>
        <v>368</v>
      </c>
      <c r="E34" s="26">
        <f>INDEX('📊 Data'!$I$4:$I$83,MATCH($A34,'📊 Data'!$A$4:$A$83,0))</f>
        <v>0.45</v>
      </c>
      <c r="F34" s="26">
        <f>INDEX('📊 Data'!$H$4:$H$83,MATCH($A34,'📊 Data'!$A$4:$A$83,0))</f>
        <v>6.52</v>
      </c>
      <c r="G34" s="27">
        <f>INDEX('📊 Data'!$K$4:$K$83,MATCH($A34,'📊 Data'!$A$4:$A$83,0))</f>
        <v>6.95</v>
      </c>
      <c r="H34" s="26">
        <f>INDEX('📊 Data'!$J$4:$J$83,MATCH($A34,'📊 Data'!$A$4:$A$83,0))</f>
        <v>0.88</v>
      </c>
      <c r="I34" s="24" t="str">
        <f>IF(E34&lt;M34,"Murah","Mahal")</f>
        <v>Mahal</v>
      </c>
      <c r="J34" s="28">
        <f>ROUND($B$4*O34+$B$5*P34+$B$6*Q34,0)</f>
        <v>58</v>
      </c>
      <c r="K34" s="29" t="inlineStr">
        <is>
          <t>Untuk diteliti, bukan ajakan beli</t>
        </is>
      </c>
      <c r="M34" s="26">
        <f t="array" ref="M34">MEDIAN(IF('📊 Data'!$C$4:$C$83=$C34,'📊 Data'!$I$4:$I$83))</f>
        <v>0.45</v>
      </c>
      <c r="N34" s="30">
        <f>INDEX('📊 Data'!$S$4:$S$83,MATCH($A34,'📊 Data'!$A$4:$A$83,0))</f>
        <v>13.12</v>
      </c>
      <c r="O34" s="27">
        <f>ROUND((1-PERCENTRANK($E$12:$E$91,E34))*100,1)</f>
        <v>85.5</v>
      </c>
      <c r="P34" s="27">
        <f>ROUND(PERCENTRANK($G$12:$G$91,G34)*100,1)</f>
        <v>31.6</v>
      </c>
      <c r="Q34" s="27">
        <f>ROUND((1-PERCENTRANK($H$12:$H$91,H34))*100,1)</f>
        <v>48.2</v>
      </c>
      <c r="R34" s="31">
        <f>(E34&lt;M34)+(G34&gt;$E$4)+(H34&lt;$E$5)+(N34&gt;=$E$6)</f>
        <v>2</v>
      </c>
      <c r="S34" s="24" t="str">
        <f>IF(R34=4,"Lolos",IF(R34=3,"Borderline","Tidak lolos"))</f>
        <v>Tidak lolos</v>
      </c>
    </row>
    <row r="35">
      <c r="A35" s="23" t="inlineStr">
        <is>
          <t>TOWR</t>
        </is>
      </c>
      <c r="B35" s="24" t="str">
        <f>INDEX('📊 Data'!$B$4:$B$83,MATCH($A35,'📊 Data'!$A$4:$A$83,0))</f>
        <v>Sarana Menara Nusantara Tbk.</v>
      </c>
      <c r="C35" s="24" t="str">
        <f>INDEX('📊 Data'!$C$4:$C$83,MATCH($A35,'📊 Data'!$A$4:$A$83,0))</f>
        <v>Infrastructures</v>
      </c>
      <c r="D35" s="25">
        <f>INDEX('📊 Data'!$P$4:$P$83,MATCH($A35,'📊 Data'!$A$4:$A$83,0))</f>
        <v>400</v>
      </c>
      <c r="E35" s="26">
        <f>INDEX('📊 Data'!$I$4:$I$83,MATCH($A35,'📊 Data'!$A$4:$A$83,0))</f>
        <v>0.81</v>
      </c>
      <c r="F35" s="26">
        <f>INDEX('📊 Data'!$H$4:$H$83,MATCH($A35,'📊 Data'!$A$4:$A$83,0))</f>
        <v>6.09</v>
      </c>
      <c r="G35" s="27">
        <f>INDEX('📊 Data'!$K$4:$K$83,MATCH($A35,'📊 Data'!$A$4:$A$83,0))</f>
        <v>13.35</v>
      </c>
      <c r="H35" s="26">
        <f>INDEX('📊 Data'!$J$4:$J$83,MATCH($A35,'📊 Data'!$A$4:$A$83,0))</f>
        <v>1.81</v>
      </c>
      <c r="I35" s="24" t="str">
        <f>IF(E35&lt;M35,"Murah","Mahal")</f>
        <v>Murah</v>
      </c>
      <c r="J35" s="28">
        <f>ROUND($B$4*O35+$B$5*P35+$B$6*Q35,0)</f>
        <v>58</v>
      </c>
      <c r="K35" s="29" t="inlineStr">
        <is>
          <t>Untuk diteliti, bukan ajakan beli</t>
        </is>
      </c>
      <c r="M35" s="26">
        <f t="array" ref="M35">MEDIAN(IF('📊 Data'!$C$4:$C$83=$C35,'📊 Data'!$I$4:$I$83))</f>
        <v>1.14</v>
      </c>
      <c r="N35" s="30">
        <f>INDEX('📊 Data'!$S$4:$S$83,MATCH($A35,'📊 Data'!$A$4:$A$83,0))</f>
        <v>42.42</v>
      </c>
      <c r="O35" s="27">
        <f>ROUND((1-PERCENTRANK($E$12:$E$91,E35))*100,1)</f>
        <v>68.4</v>
      </c>
      <c r="P35" s="27">
        <f>ROUND(PERCENTRANK($G$12:$G$91,G35)*100,1)</f>
        <v>60.7</v>
      </c>
      <c r="Q35" s="27">
        <f>ROUND((1-PERCENTRANK($H$12:$H$91,H35))*100,1)</f>
        <v>19</v>
      </c>
      <c r="R35" s="31">
        <f>(E35&lt;M35)+(G35&gt;$E$4)+(H35&lt;$E$5)+(N35&gt;=$E$6)</f>
        <v>2</v>
      </c>
      <c r="S35" s="24" t="str">
        <f>IF(R35=4,"Lolos",IF(R35=3,"Borderline","Tidak lolos"))</f>
        <v>Tidak lolos</v>
      </c>
    </row>
    <row r="36">
      <c r="A36" s="23" t="inlineStr">
        <is>
          <t>ESSA</t>
        </is>
      </c>
      <c r="B36" s="24" t="str">
        <f>INDEX('📊 Data'!$B$4:$B$83,MATCH($A36,'📊 Data'!$A$4:$A$83,0))</f>
        <v>ESSA Industries Indonesia Tbk.</v>
      </c>
      <c r="C36" s="24" t="str">
        <f>INDEX('📊 Data'!$C$4:$C$83,MATCH($A36,'📊 Data'!$A$4:$A$83,0))</f>
        <v>Basic Materials</v>
      </c>
      <c r="D36" s="25">
        <f>INDEX('📊 Data'!$P$4:$P$83,MATCH($A36,'📊 Data'!$A$4:$A$83,0))</f>
        <v>535</v>
      </c>
      <c r="E36" s="26">
        <f>INDEX('📊 Data'!$I$4:$I$83,MATCH($A36,'📊 Data'!$A$4:$A$83,0))</f>
        <v>0.99</v>
      </c>
      <c r="F36" s="26">
        <f>INDEX('📊 Data'!$H$4:$H$83,MATCH($A36,'📊 Data'!$A$4:$A$83,0))</f>
        <v>10.07</v>
      </c>
      <c r="G36" s="27">
        <f>INDEX('📊 Data'!$K$4:$K$83,MATCH($A36,'📊 Data'!$A$4:$A$83,0))</f>
        <v>9.83</v>
      </c>
      <c r="H36" s="26">
        <f>INDEX('📊 Data'!$J$4:$J$83,MATCH($A36,'📊 Data'!$A$4:$A$83,0))</f>
        <v>0.25</v>
      </c>
      <c r="I36" s="24" t="str">
        <f>IF(E36&lt;M36,"Murah","Mahal")</f>
        <v>Murah</v>
      </c>
      <c r="J36" s="28">
        <f>ROUND($B$4*O36+$B$5*P36+$B$6*Q36,0)</f>
        <v>57</v>
      </c>
      <c r="K36" s="29" t="inlineStr">
        <is>
          <t>Untuk diteliti, bukan ajakan beli</t>
        </is>
      </c>
      <c r="M36" s="26">
        <f t="array" ref="M36">MEDIAN(IF('📊 Data'!$C$4:$C$83=$C36,'📊 Data'!$I$4:$I$83))</f>
        <v>1.13</v>
      </c>
      <c r="N36" s="30">
        <f>INDEX('📊 Data'!$S$4:$S$83,MATCH($A36,'📊 Data'!$A$4:$A$83,0))</f>
        <v>40.12</v>
      </c>
      <c r="O36" s="27">
        <f>ROUND((1-PERCENTRANK($E$12:$E$91,E36))*100,1)</f>
        <v>56.4</v>
      </c>
      <c r="P36" s="27">
        <f>ROUND(PERCENTRANK($G$12:$G$91,G36)*100,1)</f>
        <v>44.3</v>
      </c>
      <c r="Q36" s="27">
        <f>ROUND((1-PERCENTRANK($H$12:$H$91,H36))*100,1)</f>
        <v>89.9</v>
      </c>
      <c r="R36" s="31">
        <f>(E36&lt;M36)+(G36&gt;$E$4)+(H36&lt;$E$5)+(N36&gt;=$E$6)</f>
        <v>3</v>
      </c>
      <c r="S36" s="24" t="str">
        <f>IF(R36=4,"Lolos",IF(R36=3,"Borderline","Tidak lolos"))</f>
        <v>Borderline</v>
      </c>
    </row>
    <row r="37">
      <c r="A37" s="23" t="inlineStr">
        <is>
          <t>JSMR</t>
        </is>
      </c>
      <c r="B37" s="24" t="str">
        <f>INDEX('📊 Data'!$B$4:$B$83,MATCH($A37,'📊 Data'!$A$4:$A$83,0))</f>
        <v>Jasa Marga (Persero) Tbk.</v>
      </c>
      <c r="C37" s="24" t="str">
        <f>INDEX('📊 Data'!$C$4:$C$83,MATCH($A37,'📊 Data'!$A$4:$A$83,0))</f>
        <v>Infrastructures</v>
      </c>
      <c r="D37" s="25">
        <f>INDEX('📊 Data'!$P$4:$P$83,MATCH($A37,'📊 Data'!$A$4:$A$83,0))</f>
        <v>2850</v>
      </c>
      <c r="E37" s="26">
        <f>INDEX('📊 Data'!$I$4:$I$83,MATCH($A37,'📊 Data'!$A$4:$A$83,0))</f>
        <v>0.3</v>
      </c>
      <c r="F37" s="26">
        <f>INDEX('📊 Data'!$H$4:$H$83,MATCH($A37,'📊 Data'!$A$4:$A$83,0))</f>
        <v>5.12</v>
      </c>
      <c r="G37" s="27">
        <f>INDEX('📊 Data'!$K$4:$K$83,MATCH($A37,'📊 Data'!$A$4:$A$83,0))</f>
        <v>5.85</v>
      </c>
      <c r="H37" s="26">
        <f>INDEX('📊 Data'!$J$4:$J$83,MATCH($A37,'📊 Data'!$A$4:$A$83,0))</f>
        <v>1.58</v>
      </c>
      <c r="I37" s="24" t="str">
        <f>IF(E37&lt;M37,"Murah","Mahal")</f>
        <v>Murah</v>
      </c>
      <c r="J37" s="28">
        <f>ROUND($B$4*O37+$B$5*P37+$B$6*Q37,0)</f>
        <v>57</v>
      </c>
      <c r="K37" s="29" t="inlineStr">
        <is>
          <t>Untuk diteliti, bukan ajakan beli</t>
        </is>
      </c>
      <c r="M37" s="26">
        <f t="array" ref="M37">MEDIAN(IF('📊 Data'!$C$4:$C$83=$C37,'📊 Data'!$I$4:$I$83))</f>
        <v>1.14</v>
      </c>
      <c r="N37" s="30">
        <f>INDEX('📊 Data'!$S$4:$S$83,MATCH($A37,'📊 Data'!$A$4:$A$83,0))</f>
        <v>19.25</v>
      </c>
      <c r="O37" s="27">
        <f>ROUND((1-PERCENTRANK($E$12:$E$91,E37))*100,1)</f>
        <v>95</v>
      </c>
      <c r="P37" s="27">
        <f>ROUND(PERCENTRANK($G$12:$G$91,G37)*100,1)</f>
        <v>26.5</v>
      </c>
      <c r="Q37" s="27">
        <f>ROUND((1-PERCENTRANK($H$12:$H$91,H37))*100,1)</f>
        <v>22.8</v>
      </c>
      <c r="R37" s="31">
        <f>(E37&lt;M37)+(G37&gt;$E$4)+(H37&lt;$E$5)+(N37&gt;=$E$6)</f>
        <v>2</v>
      </c>
      <c r="S37" s="24" t="str">
        <f>IF(R37=4,"Lolos",IF(R37=3,"Borderline","Tidak lolos"))</f>
        <v>Tidak lolos</v>
      </c>
    </row>
    <row r="38">
      <c r="A38" s="23" t="inlineStr">
        <is>
          <t>DSNG</t>
        </is>
      </c>
      <c r="B38" s="24" t="str">
        <f>INDEX('📊 Data'!$B$4:$B$83,MATCH($A38,'📊 Data'!$A$4:$A$83,0))</f>
        <v>Dharma Satya Nusantara Tbk.</v>
      </c>
      <c r="C38" s="24" t="str">
        <f>INDEX('📊 Data'!$C$4:$C$83,MATCH($A38,'📊 Data'!$A$4:$A$83,0))</f>
        <v>Consumer Non-Cyclicals</v>
      </c>
      <c r="D38" s="25">
        <f>INDEX('📊 Data'!$P$4:$P$83,MATCH($A38,'📊 Data'!$A$4:$A$83,0))</f>
        <v>1470</v>
      </c>
      <c r="E38" s="26">
        <f>INDEX('📊 Data'!$I$4:$I$83,MATCH($A38,'📊 Data'!$A$4:$A$83,0))</f>
        <v>1.35</v>
      </c>
      <c r="F38" s="26">
        <f>INDEX('📊 Data'!$H$4:$H$83,MATCH($A38,'📊 Data'!$A$4:$A$83,0))</f>
        <v>8.53</v>
      </c>
      <c r="G38" s="27">
        <f>INDEX('📊 Data'!$K$4:$K$83,MATCH($A38,'📊 Data'!$A$4:$A$83,0))</f>
        <v>15.88</v>
      </c>
      <c r="H38" s="26">
        <f>INDEX('📊 Data'!$J$4:$J$83,MATCH($A38,'📊 Data'!$A$4:$A$83,0))</f>
        <v>0.47</v>
      </c>
      <c r="I38" s="24" t="str">
        <f>IF(E38&lt;M38,"Murah","Mahal")</f>
        <v>Mahal</v>
      </c>
      <c r="J38" s="28">
        <f>ROUND($B$4*O38+$B$5*P38+$B$6*Q38,0)</f>
        <v>56</v>
      </c>
      <c r="K38" s="29" t="inlineStr">
        <is>
          <t>Untuk diteliti, bukan ajakan beli</t>
        </is>
      </c>
      <c r="M38" s="26">
        <f t="array" ref="M38">MEDIAN(IF('📊 Data'!$C$4:$C$83=$C38,'📊 Data'!$I$4:$I$83))</f>
        <v>1.35</v>
      </c>
      <c r="N38" s="30">
        <f>INDEX('📊 Data'!$S$4:$S$83,MATCH($A38,'📊 Data'!$A$4:$A$83,0))</f>
        <v>4.94</v>
      </c>
      <c r="O38" s="27">
        <f>ROUND((1-PERCENTRANK($E$12:$E$91,E38))*100,1)</f>
        <v>36.8</v>
      </c>
      <c r="P38" s="27">
        <f>ROUND(PERCENTRANK($G$12:$G$91,G38)*100,1)</f>
        <v>70.8</v>
      </c>
      <c r="Q38" s="27">
        <f>ROUND((1-PERCENTRANK($H$12:$H$91,H38))*100,1)</f>
        <v>76</v>
      </c>
      <c r="R38" s="31">
        <f>(E38&lt;M38)+(G38&gt;$E$4)+(H38&lt;$E$5)+(N38&gt;=$E$6)</f>
        <v>2</v>
      </c>
      <c r="S38" s="24" t="str">
        <f>IF(R38=4,"Lolos",IF(R38=3,"Borderline","Tidak lolos"))</f>
        <v>Tidak lolos</v>
      </c>
    </row>
    <row r="39">
      <c r="A39" s="23" t="inlineStr">
        <is>
          <t>CBDK</t>
        </is>
      </c>
      <c r="B39" s="24" t="str">
        <f>INDEX('📊 Data'!$B$4:$B$83,MATCH($A39,'📊 Data'!$A$4:$A$83,0))</f>
        <v>Bangun Kosambi Sukses Tbk.</v>
      </c>
      <c r="C39" s="24" t="str">
        <f>INDEX('📊 Data'!$C$4:$C$83,MATCH($A39,'📊 Data'!$A$4:$A$83,0))</f>
        <v>Properties &amp; Real Estate</v>
      </c>
      <c r="D39" s="25">
        <f>INDEX('📊 Data'!$P$4:$P$83,MATCH($A39,'📊 Data'!$A$4:$A$83,0))</f>
        <v>3090</v>
      </c>
      <c r="E39" s="26">
        <f>INDEX('📊 Data'!$I$4:$I$83,MATCH($A39,'📊 Data'!$A$4:$A$83,0))</f>
        <v>1.4</v>
      </c>
      <c r="F39" s="26">
        <f>INDEX('📊 Data'!$H$4:$H$83,MATCH($A39,'📊 Data'!$A$4:$A$83,0))</f>
        <v>7.46</v>
      </c>
      <c r="G39" s="27">
        <f>INDEX('📊 Data'!$K$4:$K$83,MATCH($A39,'📊 Data'!$A$4:$A$83,0))</f>
        <v>18.78</v>
      </c>
      <c r="H39" s="26">
        <f>INDEX('📊 Data'!$J$4:$J$83,MATCH($A39,'📊 Data'!$A$4:$A$83,0))</f>
        <v>0.65</v>
      </c>
      <c r="I39" s="24" t="str">
        <f>IF(E39&lt;M39,"Murah","Mahal")</f>
        <v>Mahal</v>
      </c>
      <c r="J39" s="28">
        <f>ROUND($B$4*O39+$B$5*P39+$B$6*Q39,0)</f>
        <v>56</v>
      </c>
      <c r="K39" s="29" t="inlineStr">
        <is>
          <t>Untuk diteliti, bukan ajakan beli</t>
        </is>
      </c>
      <c r="M39" s="26">
        <f t="array" ref="M39">MEDIAN(IF('📊 Data'!$C$4:$C$83=$C39,'📊 Data'!$I$4:$I$83))</f>
        <v>0.445</v>
      </c>
      <c r="N39" s="30">
        <f>INDEX('📊 Data'!$S$4:$S$83,MATCH($A39,'📊 Data'!$A$4:$A$83,0))</f>
        <v>9.89</v>
      </c>
      <c r="O39" s="27">
        <f>ROUND((1-PERCENTRANK($E$12:$E$91,E39))*100,1)</f>
        <v>33</v>
      </c>
      <c r="P39" s="27">
        <f>ROUND(PERCENTRANK($G$12:$G$91,G39)*100,1)</f>
        <v>81</v>
      </c>
      <c r="Q39" s="27">
        <f>ROUND((1-PERCENTRANK($H$12:$H$91,H39))*100,1)</f>
        <v>58.3</v>
      </c>
      <c r="R39" s="31">
        <f>(E39&lt;M39)+(G39&gt;$E$4)+(H39&lt;$E$5)+(N39&gt;=$E$6)</f>
        <v>3</v>
      </c>
      <c r="S39" s="24" t="str">
        <f>IF(R39=4,"Lolos",IF(R39=3,"Borderline","Tidak lolos"))</f>
        <v>Borderline</v>
      </c>
    </row>
    <row r="40">
      <c r="A40" s="23" t="inlineStr">
        <is>
          <t>BKSL</t>
        </is>
      </c>
      <c r="B40" s="24" t="str">
        <f>INDEX('📊 Data'!$B$4:$B$83,MATCH($A40,'📊 Data'!$A$4:$A$83,0))</f>
        <v>Sentul City Tbk.</v>
      </c>
      <c r="C40" s="24" t="str">
        <f>INDEX('📊 Data'!$C$4:$C$83,MATCH($A40,'📊 Data'!$A$4:$A$83,0))</f>
        <v>Properties &amp; Real Estate</v>
      </c>
      <c r="D40" s="25">
        <f>INDEX('📊 Data'!$P$4:$P$83,MATCH($A40,'📊 Data'!$A$4:$A$83,0))</f>
        <v>44</v>
      </c>
      <c r="E40" s="26">
        <f>INDEX('📊 Data'!$I$4:$I$83,MATCH($A40,'📊 Data'!$A$4:$A$83,0))</f>
        <v>0.59</v>
      </c>
      <c r="F40" s="26">
        <f>INDEX('📊 Data'!$H$4:$H$83,MATCH($A40,'📊 Data'!$A$4:$A$83,0))</f>
        <v>10.56</v>
      </c>
      <c r="G40" s="27">
        <f>INDEX('📊 Data'!$K$4:$K$83,MATCH($A40,'📊 Data'!$A$4:$A$83,0))</f>
        <v>5.63</v>
      </c>
      <c r="H40" s="26">
        <f>INDEX('📊 Data'!$J$4:$J$83,MATCH($A40,'📊 Data'!$A$4:$A$83,0))</f>
        <v>0.36</v>
      </c>
      <c r="I40" s="24" t="str">
        <f>IF(E40&lt;M40,"Murah","Mahal")</f>
        <v>Mahal</v>
      </c>
      <c r="J40" s="28">
        <f>ROUND($B$4*O40+$B$5*P40+$B$6*Q40,0)</f>
        <v>56</v>
      </c>
      <c r="K40" s="29" t="inlineStr">
        <is>
          <t>Untuk diteliti, bukan ajakan beli</t>
        </is>
      </c>
      <c r="M40" s="26">
        <f t="array" ref="M40">MEDIAN(IF('📊 Data'!$C$4:$C$83=$C40,'📊 Data'!$I$4:$I$83))</f>
        <v>0.445</v>
      </c>
      <c r="N40" s="30">
        <f>INDEX('📊 Data'!$S$4:$S$83,MATCH($A40,'📊 Data'!$A$4:$A$83,0))</f>
        <v>5.32</v>
      </c>
      <c r="O40" s="27">
        <f>ROUND((1-PERCENTRANK($E$12:$E$91,E40))*100,1)</f>
        <v>76</v>
      </c>
      <c r="P40" s="27">
        <f>ROUND(PERCENTRANK($G$12:$G$91,G40)*100,1)</f>
        <v>24</v>
      </c>
      <c r="Q40" s="27">
        <f>ROUND((1-PERCENTRANK($H$12:$H$91,H40))*100,1)</f>
        <v>81.1</v>
      </c>
      <c r="R40" s="31">
        <f>(E40&lt;M40)+(G40&gt;$E$4)+(H40&lt;$E$5)+(N40&gt;=$E$6)</f>
        <v>2</v>
      </c>
      <c r="S40" s="24" t="str">
        <f>IF(R40=4,"Lolos",IF(R40=3,"Borderline","Tidak lolos"))</f>
        <v>Tidak lolos</v>
      </c>
    </row>
    <row r="41">
      <c r="A41" s="23" t="inlineStr">
        <is>
          <t>PGAS</t>
        </is>
      </c>
      <c r="B41" s="24" t="str">
        <f>INDEX('📊 Data'!$B$4:$B$83,MATCH($A41,'📊 Data'!$A$4:$A$83,0))</f>
        <v>Perusahaan Gas Negara (Persero) Tbk.</v>
      </c>
      <c r="C41" s="24" t="str">
        <f>INDEX('📊 Data'!$C$4:$C$83,MATCH($A41,'📊 Data'!$A$4:$A$83,0))</f>
        <v>Energy</v>
      </c>
      <c r="D41" s="25">
        <f>INDEX('📊 Data'!$P$4:$P$83,MATCH($A41,'📊 Data'!$A$4:$A$83,0))</f>
        <v>1240</v>
      </c>
      <c r="E41" s="26">
        <f>INDEX('📊 Data'!$I$4:$I$83,MATCH($A41,'📊 Data'!$A$4:$A$83,0))</f>
        <v>0.53</v>
      </c>
      <c r="F41" s="26">
        <f>INDEX('📊 Data'!$H$4:$H$83,MATCH($A41,'📊 Data'!$A$4:$A$83,0))</f>
        <v>8.2</v>
      </c>
      <c r="G41" s="27">
        <f>INDEX('📊 Data'!$K$4:$K$83,MATCH($A41,'📊 Data'!$A$4:$A$83,0))</f>
        <v>6.51</v>
      </c>
      <c r="H41" s="26">
        <f>INDEX('📊 Data'!$J$4:$J$83,MATCH($A41,'📊 Data'!$A$4:$A$83,0))</f>
        <v>0.66</v>
      </c>
      <c r="I41" s="24" t="str">
        <f>IF(E41&lt;M41,"Murah","Mahal")</f>
        <v>Murah</v>
      </c>
      <c r="J41" s="28">
        <f>ROUND($B$4*O41+$B$5*P41+$B$6*Q41,0)</f>
        <v>56</v>
      </c>
      <c r="K41" s="29" t="inlineStr">
        <is>
          <t>Untuk diteliti, bukan ajakan beli</t>
        </is>
      </c>
      <c r="M41" s="26">
        <f t="array" ref="M41">MEDIAN(IF('📊 Data'!$C$4:$C$83=$C41,'📊 Data'!$I$4:$I$83))</f>
        <v>1.325</v>
      </c>
      <c r="N41" s="30">
        <f>INDEX('📊 Data'!$S$4:$S$83,MATCH($A41,'📊 Data'!$A$4:$A$83,0))</f>
        <v>59.35</v>
      </c>
      <c r="O41" s="27">
        <f>ROUND((1-PERCENTRANK($E$12:$E$91,E41))*100,1)</f>
        <v>78.5</v>
      </c>
      <c r="P41" s="27">
        <f>ROUND(PERCENTRANK($G$12:$G$91,G41)*100,1)</f>
        <v>29.1</v>
      </c>
      <c r="Q41" s="27">
        <f>ROUND((1-PERCENTRANK($H$12:$H$91,H41))*100,1)</f>
        <v>57</v>
      </c>
      <c r="R41" s="31">
        <f>(E41&lt;M41)+(G41&gt;$E$4)+(H41&lt;$E$5)+(N41&gt;=$E$6)</f>
        <v>3</v>
      </c>
      <c r="S41" s="24" t="str">
        <f>IF(R41=4,"Lolos",IF(R41=3,"Borderline","Tidak lolos"))</f>
        <v>Borderline</v>
      </c>
    </row>
    <row r="42">
      <c r="A42" s="23" t="inlineStr">
        <is>
          <t>KLBF</t>
        </is>
      </c>
      <c r="B42" s="24" t="str">
        <f>INDEX('📊 Data'!$B$4:$B$83,MATCH($A42,'📊 Data'!$A$4:$A$83,0))</f>
        <v>Kalbe Farma Tbk.</v>
      </c>
      <c r="C42" s="24" t="str">
        <f>INDEX('📊 Data'!$C$4:$C$83,MATCH($A42,'📊 Data'!$A$4:$A$83,0))</f>
        <v>Healthcare</v>
      </c>
      <c r="D42" s="25">
        <f>INDEX('📊 Data'!$P$4:$P$83,MATCH($A42,'📊 Data'!$A$4:$A$83,0))</f>
        <v>710</v>
      </c>
      <c r="E42" s="26">
        <f>INDEX('📊 Data'!$I$4:$I$83,MATCH($A42,'📊 Data'!$A$4:$A$83,0))</f>
        <v>1.33</v>
      </c>
      <c r="F42" s="26">
        <f>INDEX('📊 Data'!$H$4:$H$83,MATCH($A42,'📊 Data'!$A$4:$A$83,0))</f>
        <v>9.47</v>
      </c>
      <c r="G42" s="27">
        <f>INDEX('📊 Data'!$K$4:$K$83,MATCH($A42,'📊 Data'!$A$4:$A$83,0))</f>
        <v>14.01</v>
      </c>
      <c r="H42" s="26">
        <f>INDEX('📊 Data'!$J$4:$J$83,MATCH($A42,'📊 Data'!$A$4:$A$83,0))</f>
        <v>0.28</v>
      </c>
      <c r="I42" s="24" t="str">
        <f>IF(E42&lt;M42,"Murah","Mahal")</f>
        <v>Mahal</v>
      </c>
      <c r="J42" s="28">
        <f>ROUND($B$4*O42+$B$5*P42+$B$6*Q42,0)</f>
        <v>55</v>
      </c>
      <c r="K42" s="29" t="inlineStr">
        <is>
          <t>Untuk diteliti, bukan ajakan beli</t>
        </is>
      </c>
      <c r="M42" s="26">
        <f t="array" ref="M42">MEDIAN(IF('📊 Data'!$C$4:$C$83=$C42,'📊 Data'!$I$4:$I$83))</f>
        <v>1.33</v>
      </c>
      <c r="N42" s="30">
        <f>INDEX('📊 Data'!$S$4:$S$83,MATCH($A42,'📊 Data'!$A$4:$A$83,0))</f>
        <v>41.27</v>
      </c>
      <c r="O42" s="27">
        <f>ROUND((1-PERCENTRANK($E$12:$E$91,E42))*100,1)</f>
        <v>38</v>
      </c>
      <c r="P42" s="27">
        <f>ROUND(PERCENTRANK($G$12:$G$91,G42)*100,1)</f>
        <v>63.2</v>
      </c>
      <c r="Q42" s="27">
        <f>ROUND((1-PERCENTRANK($H$12:$H$91,H42))*100,1)</f>
        <v>87.4</v>
      </c>
      <c r="R42" s="31">
        <f>(E42&lt;M42)+(G42&gt;$E$4)+(H42&lt;$E$5)+(N42&gt;=$E$6)</f>
        <v>2</v>
      </c>
      <c r="S42" s="24" t="str">
        <f>IF(R42=4,"Lolos",IF(R42=3,"Borderline","Tidak lolos"))</f>
        <v>Tidak lolos</v>
      </c>
    </row>
    <row r="43">
      <c r="A43" s="23" t="inlineStr">
        <is>
          <t>SMGR</t>
        </is>
      </c>
      <c r="B43" s="24" t="str">
        <f>INDEX('📊 Data'!$B$4:$B$83,MATCH($A43,'📊 Data'!$A$4:$A$83,0))</f>
        <v>Semen Indonesia (Persero) Tbk.</v>
      </c>
      <c r="C43" s="24" t="str">
        <f>INDEX('📊 Data'!$C$4:$C$83,MATCH($A43,'📊 Data'!$A$4:$A$83,0))</f>
        <v>Basic Materials</v>
      </c>
      <c r="D43" s="25">
        <f>INDEX('📊 Data'!$P$4:$P$83,MATCH($A43,'📊 Data'!$A$4:$A$83,0))</f>
        <v>1485</v>
      </c>
      <c r="E43" s="26">
        <f>INDEX('📊 Data'!$I$4:$I$83,MATCH($A43,'📊 Data'!$A$4:$A$83,0))</f>
        <v>0.2</v>
      </c>
      <c r="F43" s="26">
        <f>INDEX('📊 Data'!$H$4:$H$83,MATCH($A43,'📊 Data'!$A$4:$A$83,0))</f>
        <v>25.82</v>
      </c>
      <c r="G43" s="27">
        <f>INDEX('📊 Data'!$K$4:$K$83,MATCH($A43,'📊 Data'!$A$4:$A$83,0))</f>
        <v>0.79</v>
      </c>
      <c r="H43" s="26">
        <f>INDEX('📊 Data'!$J$4:$J$83,MATCH($A43,'📊 Data'!$A$4:$A$83,0))</f>
        <v>0.56</v>
      </c>
      <c r="I43" s="24" t="str">
        <f>IF(E43&lt;M43,"Murah","Mahal")</f>
        <v>Murah</v>
      </c>
      <c r="J43" s="28">
        <f>ROUND($B$4*O43+$B$5*P43+$B$6*Q43,0)</f>
        <v>55</v>
      </c>
      <c r="K43" s="29" t="inlineStr">
        <is>
          <t>Untuk diteliti, bukan ajakan beli</t>
        </is>
      </c>
      <c r="M43" s="26">
        <f t="array" ref="M43">MEDIAN(IF('📊 Data'!$C$4:$C$83=$C43,'📊 Data'!$I$4:$I$83))</f>
        <v>1.13</v>
      </c>
      <c r="N43" s="30">
        <f>INDEX('📊 Data'!$S$4:$S$83,MATCH($A43,'📊 Data'!$A$4:$A$83,0))</f>
        <v>26.99</v>
      </c>
      <c r="O43" s="27">
        <f>ROUND((1-PERCENTRANK($E$12:$E$91,E43))*100,1)</f>
        <v>97.5</v>
      </c>
      <c r="P43" s="27">
        <f>ROUND(PERCENTRANK($G$12:$G$91,G43)*100,1)</f>
        <v>3.7</v>
      </c>
      <c r="Q43" s="27">
        <f>ROUND((1-PERCENTRANK($H$12:$H$91,H43))*100,1)</f>
        <v>65.9</v>
      </c>
      <c r="R43" s="31">
        <f>(E43&lt;M43)+(G43&gt;$E$4)+(H43&lt;$E$5)+(N43&gt;=$E$6)</f>
        <v>3</v>
      </c>
      <c r="S43" s="24" t="str">
        <f>IF(R43=4,"Lolos",IF(R43=3,"Borderline","Tidak lolos"))</f>
        <v>Borderline</v>
      </c>
    </row>
    <row r="44">
      <c r="A44" s="23" t="inlineStr">
        <is>
          <t>DEWA</t>
        </is>
      </c>
      <c r="B44" s="24" t="str">
        <f>INDEX('📊 Data'!$B$4:$B$83,MATCH($A44,'📊 Data'!$A$4:$A$83,0))</f>
        <v>Darma Henwa Tbk</v>
      </c>
      <c r="C44" s="24" t="str">
        <f>INDEX('📊 Data'!$C$4:$C$83,MATCH($A44,'📊 Data'!$A$4:$A$83,0))</f>
        <v>Energy</v>
      </c>
      <c r="D44" s="25">
        <f>INDEX('📊 Data'!$P$4:$P$83,MATCH($A44,'📊 Data'!$A$4:$A$83,0))</f>
        <v>242</v>
      </c>
      <c r="E44" s="26">
        <f>INDEX('📊 Data'!$I$4:$I$83,MATCH($A44,'📊 Data'!$A$4:$A$83,0))</f>
        <v>1.72</v>
      </c>
      <c r="F44" s="26">
        <f>INDEX('📊 Data'!$H$4:$H$83,MATCH($A44,'📊 Data'!$A$4:$A$83,0))</f>
        <v>3.1</v>
      </c>
      <c r="G44" s="27">
        <f>INDEX('📊 Data'!$K$4:$K$83,MATCH($A44,'📊 Data'!$A$4:$A$83,0))</f>
        <v>55.39</v>
      </c>
      <c r="H44" s="26">
        <f>INDEX('📊 Data'!$J$4:$J$83,MATCH($A44,'📊 Data'!$A$4:$A$83,0))</f>
        <v>1.17</v>
      </c>
      <c r="I44" s="24" t="str">
        <f>IF(E44&lt;M44,"Murah","Mahal")</f>
        <v>Mahal</v>
      </c>
      <c r="J44" s="28">
        <f>ROUND($B$4*O44+$B$5*P44+$B$6*Q44,0)</f>
        <v>55</v>
      </c>
      <c r="K44" s="29" t="inlineStr">
        <is>
          <t>Untuk diteliti, bukan ajakan beli</t>
        </is>
      </c>
      <c r="M44" s="26">
        <f t="array" ref="M44">MEDIAN(IF('📊 Data'!$C$4:$C$83=$C44,'📊 Data'!$I$4:$I$83))</f>
        <v>1.325</v>
      </c>
      <c r="N44" s="30">
        <f>INDEX('📊 Data'!$S$4:$S$83,MATCH($A44,'📊 Data'!$A$4:$A$83,0))</f>
        <v>151.56</v>
      </c>
      <c r="O44" s="27">
        <f>ROUND((1-PERCENTRANK($E$12:$E$91,E44))*100,1)</f>
        <v>22.8</v>
      </c>
      <c r="P44" s="27">
        <f>ROUND(PERCENTRANK($G$12:$G$91,G44)*100,1)</f>
        <v>98.7</v>
      </c>
      <c r="Q44" s="27">
        <f>ROUND((1-PERCENTRANK($H$12:$H$91,H44))*100,1)</f>
        <v>36.8</v>
      </c>
      <c r="R44" s="31">
        <f>(E44&lt;M44)+(G44&gt;$E$4)+(H44&lt;$E$5)+(N44&gt;=$E$6)</f>
        <v>3</v>
      </c>
      <c r="S44" s="24" t="str">
        <f>IF(R44=4,"Lolos",IF(R44=3,"Borderline","Tidak lolos"))</f>
        <v>Borderline</v>
      </c>
    </row>
    <row r="45">
      <c r="A45" s="23" t="inlineStr">
        <is>
          <t>TAPG</t>
        </is>
      </c>
      <c r="B45" s="24" t="str">
        <f>INDEX('📊 Data'!$B$4:$B$83,MATCH($A45,'📊 Data'!$A$4:$A$83,0))</f>
        <v>Triputra Agro Persada Tbk.</v>
      </c>
      <c r="C45" s="24" t="str">
        <f>INDEX('📊 Data'!$C$4:$C$83,MATCH($A45,'📊 Data'!$A$4:$A$83,0))</f>
        <v>Consumer Non-Cyclicals</v>
      </c>
      <c r="D45" s="25">
        <f>INDEX('📊 Data'!$P$4:$P$83,MATCH($A45,'📊 Data'!$A$4:$A$83,0))</f>
        <v>1915</v>
      </c>
      <c r="E45" s="26">
        <f>INDEX('📊 Data'!$I$4:$I$83,MATCH($A45,'📊 Data'!$A$4:$A$83,0))</f>
        <v>3.22</v>
      </c>
      <c r="F45" s="26">
        <f>INDEX('📊 Data'!$H$4:$H$83,MATCH($A45,'📊 Data'!$A$4:$A$83,0))</f>
        <v>9.49</v>
      </c>
      <c r="G45" s="27">
        <f>INDEX('📊 Data'!$K$4:$K$83,MATCH($A45,'📊 Data'!$A$4:$A$83,0))</f>
        <v>33.92</v>
      </c>
      <c r="H45" s="26">
        <f>INDEX('📊 Data'!$J$4:$J$83,MATCH($A45,'📊 Data'!$A$4:$A$83,0))</f>
        <v>0.24</v>
      </c>
      <c r="I45" s="24" t="str">
        <f>IF(E45&lt;M45,"Murah","Mahal")</f>
        <v>Mahal</v>
      </c>
      <c r="J45" s="28">
        <f>ROUND($B$4*O45+$B$5*P45+$B$6*Q45,0)</f>
        <v>55</v>
      </c>
      <c r="K45" s="29" t="inlineStr">
        <is>
          <t>Untuk diteliti, bukan ajakan beli</t>
        </is>
      </c>
      <c r="M45" s="26">
        <f t="array" ref="M45">MEDIAN(IF('📊 Data'!$C$4:$C$83=$C45,'📊 Data'!$I$4:$I$83))</f>
        <v>1.35</v>
      </c>
      <c r="N45" s="30">
        <f>INDEX('📊 Data'!$S$4:$S$83,MATCH($A45,'📊 Data'!$A$4:$A$83,0))</f>
        <v>23.59</v>
      </c>
      <c r="O45" s="27">
        <f>ROUND((1-PERCENTRANK($E$12:$E$91,E45))*100,1)</f>
        <v>7.6</v>
      </c>
      <c r="P45" s="27">
        <f>ROUND(PERCENTRANK($G$12:$G$91,G45)*100,1)</f>
        <v>94.9</v>
      </c>
      <c r="Q45" s="27">
        <f>ROUND((1-PERCENTRANK($H$12:$H$91,H45))*100,1)</f>
        <v>91.2</v>
      </c>
      <c r="R45" s="31">
        <f>(E45&lt;M45)+(G45&gt;$E$4)+(H45&lt;$E$5)+(N45&gt;=$E$6)</f>
        <v>3</v>
      </c>
      <c r="S45" s="24" t="str">
        <f>IF(R45=4,"Lolos",IF(R45=3,"Borderline","Tidak lolos"))</f>
        <v>Borderline</v>
      </c>
    </row>
    <row r="46">
      <c r="A46" s="23" t="inlineStr">
        <is>
          <t>ERAA</t>
        </is>
      </c>
      <c r="B46" s="24" t="str">
        <f>INDEX('📊 Data'!$B$4:$B$83,MATCH($A46,'📊 Data'!$A$4:$A$83,0))</f>
        <v>Erajaya Swasembada Tbk.</v>
      </c>
      <c r="C46" s="24" t="str">
        <f>INDEX('📊 Data'!$C$4:$C$83,MATCH($A46,'📊 Data'!$A$4:$A$83,0))</f>
        <v>Consumer Cyclicals</v>
      </c>
      <c r="D46" s="25">
        <f>INDEX('📊 Data'!$P$4:$P$83,MATCH($A46,'📊 Data'!$A$4:$A$83,0))</f>
        <v>570</v>
      </c>
      <c r="E46" s="26">
        <f>INDEX('📊 Data'!$I$4:$I$83,MATCH($A46,'📊 Data'!$A$4:$A$83,0))</f>
        <v>0.87</v>
      </c>
      <c r="F46" s="26">
        <f>INDEX('📊 Data'!$H$4:$H$83,MATCH($A46,'📊 Data'!$A$4:$A$83,0))</f>
        <v>6.72</v>
      </c>
      <c r="G46" s="27">
        <f>INDEX('📊 Data'!$K$4:$K$83,MATCH($A46,'📊 Data'!$A$4:$A$83,0))</f>
        <v>12.9</v>
      </c>
      <c r="H46" s="26">
        <f>INDEX('📊 Data'!$J$4:$J$83,MATCH($A46,'📊 Data'!$A$4:$A$83,0))</f>
        <v>1.68</v>
      </c>
      <c r="I46" s="24" t="str">
        <f>IF(E46&lt;M46,"Murah","Mahal")</f>
        <v>Murah</v>
      </c>
      <c r="J46" s="28">
        <f>ROUND($B$4*O46+$B$5*P46+$B$6*Q46,0)</f>
        <v>54</v>
      </c>
      <c r="K46" s="29" t="inlineStr">
        <is>
          <t>Untuk diteliti, bukan ajakan beli</t>
        </is>
      </c>
      <c r="M46" s="26">
        <f t="array" ref="M46">MEDIAN(IF('📊 Data'!$C$4:$C$83=$C46,'📊 Data'!$I$4:$I$83))</f>
        <v>1.37</v>
      </c>
      <c r="N46" s="30">
        <f>INDEX('📊 Data'!$S$4:$S$83,MATCH($A46,'📊 Data'!$A$4:$A$83,0))</f>
        <v>66.91</v>
      </c>
      <c r="O46" s="27">
        <f>ROUND((1-PERCENTRANK($E$12:$E$91,E46))*100,1)</f>
        <v>64</v>
      </c>
      <c r="P46" s="27">
        <f>ROUND(PERCENTRANK($G$12:$G$91,G46)*100,1)</f>
        <v>55.6</v>
      </c>
      <c r="Q46" s="27">
        <f>ROUND((1-PERCENTRANK($H$12:$H$91,H46))*100,1)</f>
        <v>21.6</v>
      </c>
      <c r="R46" s="31">
        <f>(E46&lt;M46)+(G46&gt;$E$4)+(H46&lt;$E$5)+(N46&gt;=$E$6)</f>
        <v>2</v>
      </c>
      <c r="S46" s="24" t="str">
        <f>IF(R46=4,"Lolos",IF(R46=3,"Borderline","Tidak lolos"))</f>
        <v>Tidak lolos</v>
      </c>
    </row>
    <row r="47">
      <c r="A47" s="23" t="inlineStr">
        <is>
          <t>BBNI</t>
        </is>
      </c>
      <c r="B47" s="24" t="str">
        <f>INDEX('📊 Data'!$B$4:$B$83,MATCH($A47,'📊 Data'!$A$4:$A$83,0))</f>
        <v>Bank Negara Indonesia (Persero) Tbk.</v>
      </c>
      <c r="C47" s="24" t="str">
        <f>INDEX('📊 Data'!$C$4:$C$83,MATCH($A47,'📊 Data'!$A$4:$A$83,0))</f>
        <v>Financials</v>
      </c>
      <c r="D47" s="25">
        <f>INDEX('📊 Data'!$P$4:$P$83,MATCH($A47,'📊 Data'!$A$4:$A$83,0))</f>
        <v>3310</v>
      </c>
      <c r="E47" s="26">
        <f>INDEX('📊 Data'!$I$4:$I$83,MATCH($A47,'📊 Data'!$A$4:$A$83,0))</f>
        <v>0.75</v>
      </c>
      <c r="F47" s="26">
        <f>INDEX('📊 Data'!$H$4:$H$83,MATCH($A47,'📊 Data'!$A$4:$A$83,0))</f>
        <v>6.11</v>
      </c>
      <c r="G47" s="27">
        <f>INDEX('📊 Data'!$K$4:$K$83,MATCH($A47,'📊 Data'!$A$4:$A$83,0))</f>
        <v>12.31</v>
      </c>
      <c r="H47" s="26">
        <f>INDEX('📊 Data'!$J$4:$J$83,MATCH($A47,'📊 Data'!$A$4:$A$83,0))</f>
        <v>7.68</v>
      </c>
      <c r="I47" s="24" t="str">
        <f>IF(E47&lt;M47,"Murah","Mahal")</f>
        <v>Murah</v>
      </c>
      <c r="J47" s="28">
        <f>ROUND($B$4*O47+$B$5*P47+$B$6*Q47,0)</f>
        <v>54</v>
      </c>
      <c r="K47" s="29" t="inlineStr">
        <is>
          <t>Untuk diteliti, bukan ajakan beli</t>
        </is>
      </c>
      <c r="M47" s="26">
        <f t="array" ref="M47">MEDIAN(IF('📊 Data'!$C$4:$C$83=$C47,'📊 Data'!$I$4:$I$83))</f>
        <v>1.24</v>
      </c>
      <c r="N47" s="30">
        <f>INDEX('📊 Data'!$S$4:$S$83,MATCH($A47,'📊 Data'!$A$4:$A$83,0))</f>
        <v>200.29</v>
      </c>
      <c r="O47" s="27">
        <f>ROUND((1-PERCENTRANK($E$12:$E$91,E47))*100,1)</f>
        <v>70.9</v>
      </c>
      <c r="P47" s="27">
        <f>ROUND(PERCENTRANK($G$12:$G$91,G47)*100,1)</f>
        <v>54.4</v>
      </c>
      <c r="Q47" s="27">
        <f>ROUND((1-PERCENTRANK($H$12:$H$91,H47))*100,1)</f>
        <v>1.3</v>
      </c>
      <c r="R47" s="31">
        <f>(E47&lt;M47)+(G47&gt;$E$4)+(H47&lt;$E$5)+(N47&gt;=$E$6)</f>
        <v>2</v>
      </c>
      <c r="S47" s="24" t="str">
        <f>IF(R47=4,"Lolos",IF(R47=3,"Borderline","Tidak lolos"))</f>
        <v>Tidak lolos</v>
      </c>
    </row>
    <row r="48">
      <c r="A48" s="23" t="inlineStr">
        <is>
          <t>PTBA</t>
        </is>
      </c>
      <c r="B48" s="24" t="str">
        <f>INDEX('📊 Data'!$B$4:$B$83,MATCH($A48,'📊 Data'!$A$4:$A$83,0))</f>
        <v>Bukit Asam (Persero) Tbk.</v>
      </c>
      <c r="C48" s="24" t="str">
        <f>INDEX('📊 Data'!$C$4:$C$83,MATCH($A48,'📊 Data'!$A$4:$A$83,0))</f>
        <v>Energy</v>
      </c>
      <c r="D48" s="25">
        <f>INDEX('📊 Data'!$P$4:$P$83,MATCH($A48,'📊 Data'!$A$4:$A$83,0))</f>
        <v>3170</v>
      </c>
      <c r="E48" s="26">
        <f>INDEX('📊 Data'!$I$4:$I$83,MATCH($A48,'📊 Data'!$A$4:$A$83,0))</f>
        <v>1.42</v>
      </c>
      <c r="F48" s="26">
        <f>INDEX('📊 Data'!$H$4:$H$83,MATCH($A48,'📊 Data'!$A$4:$A$83,0))</f>
        <v>7.57</v>
      </c>
      <c r="G48" s="27">
        <f>INDEX('📊 Data'!$K$4:$K$83,MATCH($A48,'📊 Data'!$A$4:$A$83,0))</f>
        <v>18.73</v>
      </c>
      <c r="H48" s="26">
        <f>INDEX('📊 Data'!$J$4:$J$83,MATCH($A48,'📊 Data'!$A$4:$A$83,0))</f>
        <v>0.9</v>
      </c>
      <c r="I48" s="24" t="str">
        <f>IF(E48&lt;M48,"Murah","Mahal")</f>
        <v>Mahal</v>
      </c>
      <c r="J48" s="28">
        <f>ROUND($B$4*O48+$B$5*P48+$B$6*Q48,0)</f>
        <v>53</v>
      </c>
      <c r="K48" s="29" t="inlineStr">
        <is>
          <t>Untuk diteliti, bukan ajakan beli</t>
        </is>
      </c>
      <c r="M48" s="26">
        <f t="array" ref="M48">MEDIAN(IF('📊 Data'!$C$4:$C$83=$C48,'📊 Data'!$I$4:$I$83))</f>
        <v>1.325</v>
      </c>
      <c r="N48" s="30">
        <f>INDEX('📊 Data'!$S$4:$S$83,MATCH($A48,'📊 Data'!$A$4:$A$83,0))</f>
        <v>156.27</v>
      </c>
      <c r="O48" s="27">
        <f>ROUND((1-PERCENTRANK($E$12:$E$91,E48))*100,1)</f>
        <v>31.7</v>
      </c>
      <c r="P48" s="27">
        <f>ROUND(PERCENTRANK($G$12:$G$91,G48)*100,1)</f>
        <v>79.7</v>
      </c>
      <c r="Q48" s="27">
        <f>ROUND((1-PERCENTRANK($H$12:$H$91,H48))*100,1)</f>
        <v>45.6</v>
      </c>
      <c r="R48" s="31">
        <f>(E48&lt;M48)+(G48&gt;$E$4)+(H48&lt;$E$5)+(N48&gt;=$E$6)</f>
        <v>3</v>
      </c>
      <c r="S48" s="24" t="str">
        <f>IF(R48=4,"Lolos",IF(R48=3,"Borderline","Tidak lolos"))</f>
        <v>Borderline</v>
      </c>
    </row>
    <row r="49">
      <c r="A49" s="23" t="inlineStr">
        <is>
          <t>ANTM</t>
        </is>
      </c>
      <c r="B49" s="24" t="str">
        <f>INDEX('📊 Data'!$B$4:$B$83,MATCH($A49,'📊 Data'!$A$4:$A$83,0))</f>
        <v>ANTAM (Persero) Tbk.</v>
      </c>
      <c r="C49" s="24" t="str">
        <f>INDEX('📊 Data'!$C$4:$C$83,MATCH($A49,'📊 Data'!$A$4:$A$83,0))</f>
        <v>Basic Materials</v>
      </c>
      <c r="D49" s="25">
        <f>INDEX('📊 Data'!$P$4:$P$83,MATCH($A49,'📊 Data'!$A$4:$A$83,0))</f>
        <v>2770</v>
      </c>
      <c r="E49" s="26">
        <f>INDEX('📊 Data'!$I$4:$I$83,MATCH($A49,'📊 Data'!$A$4:$A$83,0))</f>
        <v>2</v>
      </c>
      <c r="F49" s="26">
        <f>INDEX('📊 Data'!$H$4:$H$83,MATCH($A49,'📊 Data'!$A$4:$A$83,0))</f>
        <v>8.64</v>
      </c>
      <c r="G49" s="27">
        <f>INDEX('📊 Data'!$K$4:$K$83,MATCH($A49,'📊 Data'!$A$4:$A$83,0))</f>
        <v>23.1</v>
      </c>
      <c r="H49" s="26">
        <f>INDEX('📊 Data'!$J$4:$J$83,MATCH($A49,'📊 Data'!$A$4:$A$83,0))</f>
        <v>0.59</v>
      </c>
      <c r="I49" s="24" t="str">
        <f>IF(E49&lt;M49,"Murah","Mahal")</f>
        <v>Mahal</v>
      </c>
      <c r="J49" s="28">
        <f>ROUND($B$4*O49+$B$5*P49+$B$6*Q49,0)</f>
        <v>53</v>
      </c>
      <c r="K49" s="29" t="inlineStr">
        <is>
          <t>Untuk diteliti, bukan ajakan beli</t>
        </is>
      </c>
      <c r="M49" s="26">
        <f t="array" ref="M49">MEDIAN(IF('📊 Data'!$C$4:$C$83=$C49,'📊 Data'!$I$4:$I$83))</f>
        <v>1.13</v>
      </c>
      <c r="N49" s="30">
        <f>INDEX('📊 Data'!$S$4:$S$83,MATCH($A49,'📊 Data'!$A$4:$A$83,0))</f>
        <v>265.54</v>
      </c>
      <c r="O49" s="27">
        <f>ROUND((1-PERCENTRANK($E$12:$E$91,E49))*100,1)</f>
        <v>16.5</v>
      </c>
      <c r="P49" s="27">
        <f>ROUND(PERCENTRANK($G$12:$G$91,G49)*100,1)</f>
        <v>89.8</v>
      </c>
      <c r="Q49" s="27">
        <f>ROUND((1-PERCENTRANK($H$12:$H$91,H49))*100,1)</f>
        <v>63.3</v>
      </c>
      <c r="R49" s="31">
        <f>(E49&lt;M49)+(G49&gt;$E$4)+(H49&lt;$E$5)+(N49&gt;=$E$6)</f>
        <v>3</v>
      </c>
      <c r="S49" s="24" t="str">
        <f>IF(R49=4,"Lolos",IF(R49=3,"Borderline","Tidak lolos"))</f>
        <v>Borderline</v>
      </c>
    </row>
    <row r="50">
      <c r="A50" s="23" t="inlineStr">
        <is>
          <t>BMRI</t>
        </is>
      </c>
      <c r="B50" s="24" t="str">
        <f>INDEX('📊 Data'!$B$4:$B$83,MATCH($A50,'📊 Data'!$A$4:$A$83,0))</f>
        <v>Bank Mandiri (Persero) Tbk.</v>
      </c>
      <c r="C50" s="24" t="str">
        <f>INDEX('📊 Data'!$C$4:$C$83,MATCH($A50,'📊 Data'!$A$4:$A$83,0))</f>
        <v>Financials</v>
      </c>
      <c r="D50" s="25">
        <f>INDEX('📊 Data'!$P$4:$P$83,MATCH($A50,'📊 Data'!$A$4:$A$83,0))</f>
        <v>3870</v>
      </c>
      <c r="E50" s="26">
        <f>INDEX('📊 Data'!$I$4:$I$83,MATCH($A50,'📊 Data'!$A$4:$A$83,0))</f>
        <v>1.28</v>
      </c>
      <c r="F50" s="26">
        <f>INDEX('📊 Data'!$H$4:$H$83,MATCH($A50,'📊 Data'!$A$4:$A$83,0))</f>
        <v>6.01</v>
      </c>
      <c r="G50" s="27">
        <f>INDEX('📊 Data'!$K$4:$K$83,MATCH($A50,'📊 Data'!$A$4:$A$83,0))</f>
        <v>21.24</v>
      </c>
      <c r="H50" s="26">
        <f>INDEX('📊 Data'!$J$4:$J$83,MATCH($A50,'📊 Data'!$A$4:$A$83,0))</f>
        <v>7.63</v>
      </c>
      <c r="I50" s="24" t="str">
        <f>IF(E50&lt;M50,"Murah","Mahal")</f>
        <v>Mahal</v>
      </c>
      <c r="J50" s="28">
        <f>ROUND($B$4*O50+$B$5*P50+$B$6*Q50,0)</f>
        <v>52</v>
      </c>
      <c r="K50" s="29" t="inlineStr">
        <is>
          <t>Untuk diteliti, bukan ajakan beli</t>
        </is>
      </c>
      <c r="M50" s="26">
        <f t="array" ref="M50">MEDIAN(IF('📊 Data'!$C$4:$C$83=$C50,'📊 Data'!$I$4:$I$83))</f>
        <v>1.24</v>
      </c>
      <c r="N50" s="30">
        <f>INDEX('📊 Data'!$S$4:$S$83,MATCH($A50,'📊 Data'!$A$4:$A$83,0))</f>
        <v>816.13</v>
      </c>
      <c r="O50" s="27">
        <f>ROUND((1-PERCENTRANK($E$12:$E$91,E50))*100,1)</f>
        <v>39.3</v>
      </c>
      <c r="P50" s="27">
        <f>ROUND(PERCENTRANK($G$12:$G$91,G50)*100,1)</f>
        <v>86</v>
      </c>
      <c r="Q50" s="27">
        <f>ROUND((1-PERCENTRANK($H$12:$H$91,H50))*100,1)</f>
        <v>2.6</v>
      </c>
      <c r="R50" s="31">
        <f>(E50&lt;M50)+(G50&gt;$E$4)+(H50&lt;$E$5)+(N50&gt;=$E$6)</f>
        <v>2</v>
      </c>
      <c r="S50" s="24" t="str">
        <f>IF(R50=4,"Lolos",IF(R50=3,"Borderline","Tidak lolos"))</f>
        <v>Tidak lolos</v>
      </c>
    </row>
    <row r="51">
      <c r="A51" s="23" t="inlineStr">
        <is>
          <t>PNLF</t>
        </is>
      </c>
      <c r="B51" s="24" t="str">
        <f>INDEX('📊 Data'!$B$4:$B$83,MATCH($A51,'📊 Data'!$A$4:$A$83,0))</f>
        <v>Panin Financial Tbk.</v>
      </c>
      <c r="C51" s="24" t="str">
        <f>INDEX('📊 Data'!$C$4:$C$83,MATCH($A51,'📊 Data'!$A$4:$A$83,0))</f>
        <v>Financials</v>
      </c>
      <c r="D51" s="25">
        <f>INDEX('📊 Data'!$P$4:$P$83,MATCH($A51,'📊 Data'!$A$4:$A$83,0))</f>
        <v>169</v>
      </c>
      <c r="E51" s="26">
        <f>INDEX('📊 Data'!$I$4:$I$83,MATCH($A51,'📊 Data'!$A$4:$A$83,0))</f>
        <v>0.09</v>
      </c>
      <c r="F51" s="26">
        <f>INDEX('📊 Data'!$H$4:$H$83,MATCH($A51,'📊 Data'!$A$4:$A$83,0))</f>
        <v>3.53</v>
      </c>
      <c r="G51" s="27">
        <f>INDEX('📊 Data'!$K$4:$K$83,MATCH($A51,'📊 Data'!$A$4:$A$83,0))</f>
        <v>2.59</v>
      </c>
      <c r="H51" s="26">
        <f>INDEX('📊 Data'!$J$4:$J$83,MATCH($A51,'📊 Data'!$A$4:$A$83,0))</f>
        <v>2.36</v>
      </c>
      <c r="I51" s="24" t="str">
        <f>IF(E51&lt;M51,"Murah","Mahal")</f>
        <v>Murah</v>
      </c>
      <c r="J51" s="28">
        <f>ROUND($B$4*O51+$B$5*P51+$B$6*Q51,0)</f>
        <v>52</v>
      </c>
      <c r="K51" s="29" t="inlineStr">
        <is>
          <t>Untuk diteliti, bukan ajakan beli</t>
        </is>
      </c>
      <c r="M51" s="26">
        <f t="array" ref="M51">MEDIAN(IF('📊 Data'!$C$4:$C$83=$C51,'📊 Data'!$I$4:$I$83))</f>
        <v>1.24</v>
      </c>
      <c r="N51" s="30">
        <f>INDEX('📊 Data'!$S$4:$S$83,MATCH($A51,'📊 Data'!$A$4:$A$83,0))</f>
        <v>5.14</v>
      </c>
      <c r="O51" s="27">
        <f>ROUND((1-PERCENTRANK($E$12:$E$91,E51))*100,1)</f>
        <v>100</v>
      </c>
      <c r="P51" s="27">
        <f>ROUND(PERCENTRANK($G$12:$G$91,G51)*100,1)</f>
        <v>12.6</v>
      </c>
      <c r="Q51" s="27">
        <f>ROUND((1-PERCENTRANK($H$12:$H$91,H51))*100,1)</f>
        <v>15.2</v>
      </c>
      <c r="R51" s="31">
        <f>(E51&lt;M51)+(G51&gt;$E$4)+(H51&lt;$E$5)+(N51&gt;=$E$6)</f>
        <v>2</v>
      </c>
      <c r="S51" s="24" t="str">
        <f>IF(R51=4,"Lolos",IF(R51=3,"Borderline","Tidak lolos"))</f>
        <v>Tidak lolos</v>
      </c>
    </row>
    <row r="52">
      <c r="A52" s="23" t="inlineStr">
        <is>
          <t>MYOR</t>
        </is>
      </c>
      <c r="B52" s="24" t="str">
        <f>INDEX('📊 Data'!$B$4:$B$83,MATCH($A52,'📊 Data'!$A$4:$A$83,0))</f>
        <v>Mayora Indah Tbk.</v>
      </c>
      <c r="C52" s="24" t="str">
        <f>INDEX('📊 Data'!$C$4:$C$83,MATCH($A52,'📊 Data'!$A$4:$A$83,0))</f>
        <v>Consumer Non-Cyclicals</v>
      </c>
      <c r="D52" s="25">
        <f>INDEX('📊 Data'!$P$4:$P$83,MATCH($A52,'📊 Data'!$A$4:$A$83,0))</f>
        <v>1375</v>
      </c>
      <c r="E52" s="26">
        <f>INDEX('📊 Data'!$I$4:$I$83,MATCH($A52,'📊 Data'!$A$4:$A$83,0))</f>
        <v>1.68</v>
      </c>
      <c r="F52" s="26">
        <f>INDEX('📊 Data'!$H$4:$H$83,MATCH($A52,'📊 Data'!$A$4:$A$83,0))</f>
        <v>9.12</v>
      </c>
      <c r="G52" s="27">
        <f>INDEX('📊 Data'!$K$4:$K$83,MATCH($A52,'📊 Data'!$A$4:$A$83,0))</f>
        <v>18.48</v>
      </c>
      <c r="H52" s="26">
        <f>INDEX('📊 Data'!$J$4:$J$83,MATCH($A52,'📊 Data'!$A$4:$A$83,0))</f>
        <v>0.55</v>
      </c>
      <c r="I52" s="24" t="str">
        <f>IF(E52&lt;M52,"Murah","Mahal")</f>
        <v>Mahal</v>
      </c>
      <c r="J52" s="28">
        <f>ROUND($B$4*O52+$B$5*P52+$B$6*Q52,0)</f>
        <v>52</v>
      </c>
      <c r="K52" s="29" t="inlineStr">
        <is>
          <t>Untuk diteliti, bukan ajakan beli</t>
        </is>
      </c>
      <c r="M52" s="26">
        <f t="array" ref="M52">MEDIAN(IF('📊 Data'!$C$4:$C$83=$C52,'📊 Data'!$I$4:$I$83))</f>
        <v>1.35</v>
      </c>
      <c r="N52" s="30">
        <f>INDEX('📊 Data'!$S$4:$S$83,MATCH($A52,'📊 Data'!$A$4:$A$83,0))</f>
        <v>12.92</v>
      </c>
      <c r="O52" s="27">
        <f>ROUND((1-PERCENTRANK($E$12:$E$91,E52))*100,1)</f>
        <v>26</v>
      </c>
      <c r="P52" s="27">
        <f>ROUND(PERCENTRANK($G$12:$G$91,G52)*100,1)</f>
        <v>74.6</v>
      </c>
      <c r="Q52" s="27">
        <f>ROUND((1-PERCENTRANK($H$12:$H$91,H52))*100,1)</f>
        <v>68.4</v>
      </c>
      <c r="R52" s="31">
        <f>(E52&lt;M52)+(G52&gt;$E$4)+(H52&lt;$E$5)+(N52&gt;=$E$6)</f>
        <v>3</v>
      </c>
      <c r="S52" s="24" t="str">
        <f>IF(R52=4,"Lolos",IF(R52=3,"Borderline","Tidak lolos"))</f>
        <v>Borderline</v>
      </c>
    </row>
    <row r="53">
      <c r="A53" s="23" t="inlineStr">
        <is>
          <t>BFIN</t>
        </is>
      </c>
      <c r="B53" s="24" t="str">
        <f>INDEX('📊 Data'!$B$4:$B$83,MATCH($A53,'📊 Data'!$A$4:$A$83,0))</f>
        <v>BFI Finance  Indonesia Tbk.</v>
      </c>
      <c r="C53" s="24" t="str">
        <f>INDEX('📊 Data'!$C$4:$C$83,MATCH($A53,'📊 Data'!$A$4:$A$83,0))</f>
        <v>Financials</v>
      </c>
      <c r="D53" s="25">
        <f>INDEX('📊 Data'!$P$4:$P$83,MATCH($A53,'📊 Data'!$A$4:$A$83,0))</f>
        <v>795</v>
      </c>
      <c r="E53" s="26">
        <f>INDEX('📊 Data'!$I$4:$I$83,MATCH($A53,'📊 Data'!$A$4:$A$83,0))</f>
        <v>1.26</v>
      </c>
      <c r="F53" s="26">
        <f>INDEX('📊 Data'!$H$4:$H$83,MATCH($A53,'📊 Data'!$A$4:$A$83,0))</f>
        <v>8.39</v>
      </c>
      <c r="G53" s="27">
        <f>INDEX('📊 Data'!$K$4:$K$83,MATCH($A53,'📊 Data'!$A$4:$A$83,0))</f>
        <v>15.06</v>
      </c>
      <c r="H53" s="26">
        <f>INDEX('📊 Data'!$J$4:$J$83,MATCH($A53,'📊 Data'!$A$4:$A$83,0))</f>
        <v>1.29</v>
      </c>
      <c r="I53" s="24" t="str">
        <f>IF(E53&lt;M53,"Murah","Mahal")</f>
        <v>Mahal</v>
      </c>
      <c r="J53" s="28">
        <f>ROUND($B$4*O53+$B$5*P53+$B$6*Q53,0)</f>
        <v>52</v>
      </c>
      <c r="K53" s="29" t="inlineStr">
        <is>
          <t>Untuk diteliti, bukan ajakan beli</t>
        </is>
      </c>
      <c r="M53" s="26">
        <f t="array" ref="M53">MEDIAN(IF('📊 Data'!$C$4:$C$83=$C53,'📊 Data'!$I$4:$I$83))</f>
        <v>1.24</v>
      </c>
      <c r="N53" s="30">
        <f>INDEX('📊 Data'!$S$4:$S$83,MATCH($A53,'📊 Data'!$A$4:$A$83,0))</f>
        <v>14.41</v>
      </c>
      <c r="O53" s="27">
        <f>ROUND((1-PERCENTRANK($E$12:$E$91,E53))*100,1)</f>
        <v>42.5</v>
      </c>
      <c r="P53" s="27">
        <f>ROUND(PERCENTRANK($G$12:$G$91,G53)*100,1)</f>
        <v>69.6</v>
      </c>
      <c r="Q53" s="27">
        <f>ROUND((1-PERCENTRANK($H$12:$H$91,H53))*100,1)</f>
        <v>31.7</v>
      </c>
      <c r="R53" s="31">
        <f>(E53&lt;M53)+(G53&gt;$E$4)+(H53&lt;$E$5)+(N53&gt;=$E$6)</f>
        <v>3</v>
      </c>
      <c r="S53" s="24" t="str">
        <f>IF(R53=4,"Lolos",IF(R53=3,"Borderline","Tidak lolos"))</f>
        <v>Borderline</v>
      </c>
    </row>
    <row r="54">
      <c r="A54" s="23" t="inlineStr">
        <is>
          <t>HRUM</t>
        </is>
      </c>
      <c r="B54" s="24" t="str">
        <f>INDEX('📊 Data'!$B$4:$B$83,MATCH($A54,'📊 Data'!$A$4:$A$83,0))</f>
        <v>Harum Energy Tbk.</v>
      </c>
      <c r="C54" s="24" t="str">
        <f>INDEX('📊 Data'!$C$4:$C$83,MATCH($A54,'📊 Data'!$A$4:$A$83,0))</f>
        <v>Basic Materials</v>
      </c>
      <c r="D54" s="25">
        <f>INDEX('📊 Data'!$P$4:$P$83,MATCH($A54,'📊 Data'!$A$4:$A$83,0))</f>
        <v>695</v>
      </c>
      <c r="E54" s="26">
        <f>INDEX('📊 Data'!$I$4:$I$83,MATCH($A54,'📊 Data'!$A$4:$A$83,0))</f>
        <v>0.33</v>
      </c>
      <c r="F54" s="26">
        <f>INDEX('📊 Data'!$H$4:$H$83,MATCH($A54,'📊 Data'!$A$4:$A$83,0))</f>
        <v>14.39</v>
      </c>
      <c r="G54" s="27">
        <f>INDEX('📊 Data'!$K$4:$K$83,MATCH($A54,'📊 Data'!$A$4:$A$83,0))</f>
        <v>2.29</v>
      </c>
      <c r="H54" s="26">
        <f>INDEX('📊 Data'!$J$4:$J$83,MATCH($A54,'📊 Data'!$A$4:$A$83,0))</f>
        <v>0.97</v>
      </c>
      <c r="I54" s="24" t="str">
        <f>IF(E54&lt;M54,"Murah","Mahal")</f>
        <v>Murah</v>
      </c>
      <c r="J54" s="28">
        <f>ROUND($B$4*O54+$B$5*P54+$B$6*Q54,0)</f>
        <v>52</v>
      </c>
      <c r="K54" s="29" t="inlineStr">
        <is>
          <t>Untuk diteliti, bukan ajakan beli</t>
        </is>
      </c>
      <c r="M54" s="26">
        <f t="array" ref="M54">MEDIAN(IF('📊 Data'!$C$4:$C$83=$C54,'📊 Data'!$I$4:$I$83))</f>
        <v>1.13</v>
      </c>
      <c r="N54" s="30">
        <f>INDEX('📊 Data'!$S$4:$S$83,MATCH($A54,'📊 Data'!$A$4:$A$83,0))</f>
        <v>7.69</v>
      </c>
      <c r="O54" s="27">
        <f>ROUND((1-PERCENTRANK($E$12:$E$91,E54))*100,1)</f>
        <v>93.7</v>
      </c>
      <c r="P54" s="27">
        <f>ROUND(PERCENTRANK($G$12:$G$91,G54)*100,1)</f>
        <v>8.8</v>
      </c>
      <c r="Q54" s="27">
        <f>ROUND((1-PERCENTRANK($H$12:$H$91,H54))*100,1)</f>
        <v>41.8</v>
      </c>
      <c r="R54" s="31">
        <f>(E54&lt;M54)+(G54&gt;$E$4)+(H54&lt;$E$5)+(N54&gt;=$E$6)</f>
        <v>3</v>
      </c>
      <c r="S54" s="24" t="str">
        <f>IF(R54=4,"Lolos",IF(R54=3,"Borderline","Tidak lolos"))</f>
        <v>Borderline</v>
      </c>
    </row>
    <row r="55">
      <c r="A55" s="23" t="inlineStr">
        <is>
          <t>CMRY</t>
        </is>
      </c>
      <c r="B55" s="24" t="str">
        <f>INDEX('📊 Data'!$B$4:$B$83,MATCH($A55,'📊 Data'!$A$4:$A$83,0))</f>
        <v>Cisarua Mountain Dairy Tbk.</v>
      </c>
      <c r="C55" s="24" t="str">
        <f>INDEX('📊 Data'!$C$4:$C$83,MATCH($A55,'📊 Data'!$A$4:$A$83,0))</f>
        <v>Consumer Non-Cyclicals</v>
      </c>
      <c r="D55" s="25">
        <f>INDEX('📊 Data'!$P$4:$P$83,MATCH($A55,'📊 Data'!$A$4:$A$83,0))</f>
        <v>4060</v>
      </c>
      <c r="E55" s="26">
        <f>INDEX('📊 Data'!$I$4:$I$83,MATCH($A55,'📊 Data'!$A$4:$A$83,0))</f>
        <v>4.82</v>
      </c>
      <c r="F55" s="26">
        <f>INDEX('📊 Data'!$H$4:$H$83,MATCH($A55,'📊 Data'!$A$4:$A$83,0))</f>
        <v>15.61</v>
      </c>
      <c r="G55" s="27">
        <f>INDEX('📊 Data'!$K$4:$K$83,MATCH($A55,'📊 Data'!$A$4:$A$83,0))</f>
        <v>30.86</v>
      </c>
      <c r="H55" s="26">
        <f>INDEX('📊 Data'!$J$4:$J$83,MATCH($A55,'📊 Data'!$A$4:$A$83,0))</f>
        <v>0.29</v>
      </c>
      <c r="I55" s="24" t="str">
        <f>IF(E55&lt;M55,"Murah","Mahal")</f>
        <v>Mahal</v>
      </c>
      <c r="J55" s="28">
        <f>ROUND($B$4*O55+$B$5*P55+$B$6*Q55,0)</f>
        <v>52</v>
      </c>
      <c r="K55" s="29" t="inlineStr">
        <is>
          <t>Untuk diteliti, bukan ajakan beli</t>
        </is>
      </c>
      <c r="M55" s="26">
        <f t="array" ref="M55">MEDIAN(IF('📊 Data'!$C$4:$C$83=$C55,'📊 Data'!$I$4:$I$83))</f>
        <v>1.35</v>
      </c>
      <c r="N55" s="30">
        <f>INDEX('📊 Data'!$S$4:$S$83,MATCH($A55,'📊 Data'!$A$4:$A$83,0))</f>
        <v>12.63</v>
      </c>
      <c r="O55" s="27">
        <f>ROUND((1-PERCENTRANK($E$12:$E$91,E55))*100,1)</f>
        <v>3.8</v>
      </c>
      <c r="P55" s="27">
        <f>ROUND(PERCENTRANK($G$12:$G$91,G55)*100,1)</f>
        <v>92.4</v>
      </c>
      <c r="Q55" s="27">
        <f>ROUND((1-PERCENTRANK($H$12:$H$91,H55))*100,1)</f>
        <v>86.1</v>
      </c>
      <c r="R55" s="31">
        <f>(E55&lt;M55)+(G55&gt;$E$4)+(H55&lt;$E$5)+(N55&gt;=$E$6)</f>
        <v>3</v>
      </c>
      <c r="S55" s="24" t="str">
        <f>IF(R55=4,"Lolos",IF(R55=3,"Borderline","Tidak lolos"))</f>
        <v>Borderline</v>
      </c>
    </row>
    <row r="56">
      <c r="A56" s="23" t="inlineStr">
        <is>
          <t>TINS</t>
        </is>
      </c>
      <c r="B56" s="24" t="str">
        <f>INDEX('📊 Data'!$B$4:$B$83,MATCH($A56,'📊 Data'!$A$4:$A$83,0))</f>
        <v>TIMAH (Persero) Tbk.</v>
      </c>
      <c r="C56" s="24" t="str">
        <f>INDEX('📊 Data'!$C$4:$C$83,MATCH($A56,'📊 Data'!$A$4:$A$83,0))</f>
        <v>Basic Materials</v>
      </c>
      <c r="D56" s="25">
        <f>INDEX('📊 Data'!$P$4:$P$83,MATCH($A56,'📊 Data'!$A$4:$A$83,0))</f>
        <v>3730</v>
      </c>
      <c r="E56" s="26">
        <f>INDEX('📊 Data'!$I$4:$I$83,MATCH($A56,'📊 Data'!$A$4:$A$83,0))</f>
        <v>3.28</v>
      </c>
      <c r="F56" s="26">
        <f>INDEX('📊 Data'!$H$4:$H$83,MATCH($A56,'📊 Data'!$A$4:$A$83,0))</f>
        <v>9.29</v>
      </c>
      <c r="G56" s="27">
        <f>INDEX('📊 Data'!$K$4:$K$83,MATCH($A56,'📊 Data'!$A$4:$A$83,0))</f>
        <v>35.35</v>
      </c>
      <c r="H56" s="26">
        <f>INDEX('📊 Data'!$J$4:$J$83,MATCH($A56,'📊 Data'!$A$4:$A$83,0))</f>
        <v>0.56</v>
      </c>
      <c r="I56" s="24" t="str">
        <f>IF(E56&lt;M56,"Murah","Mahal")</f>
        <v>Mahal</v>
      </c>
      <c r="J56" s="28">
        <f>ROUND($B$4*O56+$B$5*P56+$B$6*Q56,0)</f>
        <v>51</v>
      </c>
      <c r="K56" s="29" t="inlineStr">
        <is>
          <t>Untuk diteliti, bukan ajakan beli</t>
        </is>
      </c>
      <c r="M56" s="26">
        <f t="array" ref="M56">MEDIAN(IF('📊 Data'!$C$4:$C$83=$C56,'📊 Data'!$I$4:$I$83))</f>
        <v>1.13</v>
      </c>
      <c r="N56" s="30">
        <f>INDEX('📊 Data'!$S$4:$S$83,MATCH($A56,'📊 Data'!$A$4:$A$83,0))</f>
        <v>189.78</v>
      </c>
      <c r="O56" s="27">
        <f>ROUND((1-PERCENTRANK($E$12:$E$91,E56))*100,1)</f>
        <v>6.4</v>
      </c>
      <c r="P56" s="27">
        <f>ROUND(PERCENTRANK($G$12:$G$91,G56)*100,1)</f>
        <v>96.2</v>
      </c>
      <c r="Q56" s="27">
        <f>ROUND((1-PERCENTRANK($H$12:$H$91,H56))*100,1)</f>
        <v>65.9</v>
      </c>
      <c r="R56" s="31">
        <f>(E56&lt;M56)+(G56&gt;$E$4)+(H56&lt;$E$5)+(N56&gt;=$E$6)</f>
        <v>3</v>
      </c>
      <c r="S56" s="24" t="str">
        <f>IF(R56=4,"Lolos",IF(R56=3,"Borderline","Tidak lolos"))</f>
        <v>Borderline</v>
      </c>
    </row>
    <row r="57">
      <c r="A57" s="23" t="inlineStr">
        <is>
          <t>INCO</t>
        </is>
      </c>
      <c r="B57" s="24" t="str">
        <f>INDEX('📊 Data'!$B$4:$B$83,MATCH($A57,'📊 Data'!$A$4:$A$83,0))</f>
        <v>Vale Indonesia Tbk.</v>
      </c>
      <c r="C57" s="24" t="str">
        <f>INDEX('📊 Data'!$C$4:$C$83,MATCH($A57,'📊 Data'!$A$4:$A$83,0))</f>
        <v>Basic Materials</v>
      </c>
      <c r="D57" s="25">
        <f>INDEX('📊 Data'!$P$4:$P$83,MATCH($A57,'📊 Data'!$A$4:$A$83,0))</f>
        <v>3500</v>
      </c>
      <c r="E57" s="26">
        <f>INDEX('📊 Data'!$I$4:$I$83,MATCH($A57,'📊 Data'!$A$4:$A$83,0))</f>
        <v>0.88</v>
      </c>
      <c r="F57" s="26">
        <f>INDEX('📊 Data'!$H$4:$H$83,MATCH($A57,'📊 Data'!$A$4:$A$83,0))</f>
        <v>16.26</v>
      </c>
      <c r="G57" s="27">
        <f>INDEX('📊 Data'!$K$4:$K$83,MATCH($A57,'📊 Data'!$A$4:$A$83,0))</f>
        <v>5.4</v>
      </c>
      <c r="H57" s="26">
        <f>INDEX('📊 Data'!$J$4:$J$83,MATCH($A57,'📊 Data'!$A$4:$A$83,0))</f>
        <v>0.19</v>
      </c>
      <c r="I57" s="24" t="str">
        <f>IF(E57&lt;M57,"Murah","Mahal")</f>
        <v>Murah</v>
      </c>
      <c r="J57" s="28">
        <f>ROUND($B$4*O57+$B$5*P57+$B$6*Q57,0)</f>
        <v>51</v>
      </c>
      <c r="K57" s="29" t="inlineStr">
        <is>
          <t>Untuk diteliti, bukan ajakan beli</t>
        </is>
      </c>
      <c r="M57" s="26">
        <f t="array" ref="M57">MEDIAN(IF('📊 Data'!$C$4:$C$83=$C57,'📊 Data'!$I$4:$I$83))</f>
        <v>1.13</v>
      </c>
      <c r="N57" s="30">
        <f>INDEX('📊 Data'!$S$4:$S$83,MATCH($A57,'📊 Data'!$A$4:$A$83,0))</f>
        <v>66.26</v>
      </c>
      <c r="O57" s="27">
        <f>ROUND((1-PERCENTRANK($E$12:$E$91,E57))*100,1)</f>
        <v>62.1</v>
      </c>
      <c r="P57" s="27">
        <f>ROUND(PERCENTRANK($G$12:$G$91,G57)*100,1)</f>
        <v>22.7</v>
      </c>
      <c r="Q57" s="27">
        <f>ROUND((1-PERCENTRANK($H$12:$H$91,H57))*100,1)</f>
        <v>95</v>
      </c>
      <c r="R57" s="31">
        <f>(E57&lt;M57)+(G57&gt;$E$4)+(H57&lt;$E$5)+(N57&gt;=$E$6)</f>
        <v>3</v>
      </c>
      <c r="S57" s="24" t="str">
        <f>IF(R57=4,"Lolos",IF(R57=3,"Borderline","Tidak lolos"))</f>
        <v>Borderline</v>
      </c>
    </row>
    <row r="58">
      <c r="A58" s="23" t="inlineStr">
        <is>
          <t>MAPA</t>
        </is>
      </c>
      <c r="B58" s="24" t="str">
        <f>INDEX('📊 Data'!$B$4:$B$83,MATCH($A58,'📊 Data'!$A$4:$A$83,0))</f>
        <v>Map Aktif Adiperkasa Tbk.</v>
      </c>
      <c r="C58" s="24" t="str">
        <f>INDEX('📊 Data'!$C$4:$C$83,MATCH($A58,'📊 Data'!$A$4:$A$83,0))</f>
        <v>Consumer Cyclicals</v>
      </c>
      <c r="D58" s="25">
        <f>INDEX('📊 Data'!$P$4:$P$83,MATCH($A58,'📊 Data'!$A$4:$A$83,0))</f>
        <v>580</v>
      </c>
      <c r="E58" s="26">
        <f>INDEX('📊 Data'!$I$4:$I$83,MATCH($A58,'📊 Data'!$A$4:$A$83,0))</f>
        <v>1.84</v>
      </c>
      <c r="F58" s="26">
        <f>INDEX('📊 Data'!$H$4:$H$83,MATCH($A58,'📊 Data'!$A$4:$A$83,0))</f>
        <v>9.26</v>
      </c>
      <c r="G58" s="27">
        <f>INDEX('📊 Data'!$K$4:$K$83,MATCH($A58,'📊 Data'!$A$4:$A$83,0))</f>
        <v>19.84</v>
      </c>
      <c r="H58" s="26">
        <f>INDEX('📊 Data'!$J$4:$J$83,MATCH($A58,'📊 Data'!$A$4:$A$83,0))</f>
        <v>0.62</v>
      </c>
      <c r="I58" s="24" t="str">
        <f>IF(E58&lt;M58,"Murah","Mahal")</f>
        <v>Mahal</v>
      </c>
      <c r="J58" s="28">
        <f>ROUND($B$4*O58+$B$5*P58+$B$6*Q58,0)</f>
        <v>51</v>
      </c>
      <c r="K58" s="29" t="inlineStr">
        <is>
          <t>Untuk diteliti, bukan ajakan beli</t>
        </is>
      </c>
      <c r="M58" s="26">
        <f t="array" ref="M58">MEDIAN(IF('📊 Data'!$C$4:$C$83=$C58,'📊 Data'!$I$4:$I$83))</f>
        <v>1.37</v>
      </c>
      <c r="N58" s="30">
        <f>INDEX('📊 Data'!$S$4:$S$83,MATCH($A58,'📊 Data'!$A$4:$A$83,0))</f>
        <v>15.16</v>
      </c>
      <c r="O58" s="27">
        <f>ROUND((1-PERCENTRANK($E$12:$E$91,E58))*100,1)</f>
        <v>19</v>
      </c>
      <c r="P58" s="27">
        <f>ROUND(PERCENTRANK($G$12:$G$91,G58)*100,1)</f>
        <v>82.2</v>
      </c>
      <c r="Q58" s="27">
        <f>ROUND((1-PERCENTRANK($H$12:$H$91,H58))*100,1)</f>
        <v>60.8</v>
      </c>
      <c r="R58" s="31">
        <f>(E58&lt;M58)+(G58&gt;$E$4)+(H58&lt;$E$5)+(N58&gt;=$E$6)</f>
        <v>3</v>
      </c>
      <c r="S58" s="24" t="str">
        <f>IF(R58=4,"Lolos",IF(R58=3,"Borderline","Tidak lolos"))</f>
        <v>Borderline</v>
      </c>
    </row>
    <row r="59">
      <c r="A59" s="23" t="inlineStr">
        <is>
          <t>SCMA</t>
        </is>
      </c>
      <c r="B59" s="24" t="str">
        <f>INDEX('📊 Data'!$B$4:$B$83,MATCH($A59,'📊 Data'!$A$4:$A$83,0))</f>
        <v>Surya Citra Media Tbk.</v>
      </c>
      <c r="C59" s="24" t="str">
        <f>INDEX('📊 Data'!$C$4:$C$83,MATCH($A59,'📊 Data'!$A$4:$A$83,0))</f>
        <v>Consumer Cyclicals</v>
      </c>
      <c r="D59" s="25">
        <f>INDEX('📊 Data'!$P$4:$P$83,MATCH($A59,'📊 Data'!$A$4:$A$83,0))</f>
        <v>148</v>
      </c>
      <c r="E59" s="26">
        <f>INDEX('📊 Data'!$I$4:$I$83,MATCH($A59,'📊 Data'!$A$4:$A$83,0))</f>
        <v>1.47</v>
      </c>
      <c r="F59" s="26">
        <f>INDEX('📊 Data'!$H$4:$H$83,MATCH($A59,'📊 Data'!$A$4:$A$83,0))</f>
        <v>11.02</v>
      </c>
      <c r="G59" s="27">
        <f>INDEX('📊 Data'!$K$4:$K$83,MATCH($A59,'📊 Data'!$A$4:$A$83,0))</f>
        <v>13.34</v>
      </c>
      <c r="H59" s="26">
        <f>INDEX('📊 Data'!$J$4:$J$83,MATCH($A59,'📊 Data'!$A$4:$A$83,0))</f>
        <v>0.41</v>
      </c>
      <c r="I59" s="24" t="str">
        <f>IF(E59&lt;M59,"Murah","Mahal")</f>
        <v>Mahal</v>
      </c>
      <c r="J59" s="28">
        <f>ROUND($B$4*O59+$B$5*P59+$B$6*Q59,0)</f>
        <v>48</v>
      </c>
      <c r="K59" s="29" t="inlineStr">
        <is>
          <t>Untuk diteliti, bukan ajakan beli</t>
        </is>
      </c>
      <c r="M59" s="26">
        <f t="array" ref="M59">MEDIAN(IF('📊 Data'!$C$4:$C$83=$C59,'📊 Data'!$I$4:$I$83))</f>
        <v>1.37</v>
      </c>
      <c r="N59" s="30">
        <f>INDEX('📊 Data'!$S$4:$S$83,MATCH($A59,'📊 Data'!$A$4:$A$83,0))</f>
        <v>9.24</v>
      </c>
      <c r="O59" s="27">
        <f>ROUND((1-PERCENTRANK($E$12:$E$91,E59))*100,1)</f>
        <v>29.2</v>
      </c>
      <c r="P59" s="27">
        <f>ROUND(PERCENTRANK($G$12:$G$91,G59)*100,1)</f>
        <v>59.4</v>
      </c>
      <c r="Q59" s="27">
        <f>ROUND((1-PERCENTRANK($H$12:$H$91,H59))*100,1)</f>
        <v>77.3</v>
      </c>
      <c r="R59" s="31">
        <f>(E59&lt;M59)+(G59&gt;$E$4)+(H59&lt;$E$5)+(N59&gt;=$E$6)</f>
        <v>2</v>
      </c>
      <c r="S59" s="24" t="str">
        <f>IF(R59=4,"Lolos",IF(R59=3,"Borderline","Tidak lolos"))</f>
        <v>Tidak lolos</v>
      </c>
    </row>
    <row r="60">
      <c r="A60" s="23" t="inlineStr">
        <is>
          <t>ICBP</t>
        </is>
      </c>
      <c r="B60" s="24" t="str">
        <f>INDEX('📊 Data'!$B$4:$B$83,MATCH($A60,'📊 Data'!$A$4:$A$83,0))</f>
        <v>Indofood CBP Sukses Makmur Tbk.</v>
      </c>
      <c r="C60" s="24" t="str">
        <f>INDEX('📊 Data'!$C$4:$C$83,MATCH($A60,'📊 Data'!$A$4:$A$83,0))</f>
        <v>Consumer Non-Cyclicals</v>
      </c>
      <c r="D60" s="25">
        <f>INDEX('📊 Data'!$P$4:$P$83,MATCH($A60,'📊 Data'!$A$4:$A$83,0))</f>
        <v>5750</v>
      </c>
      <c r="E60" s="26">
        <f>INDEX('📊 Data'!$I$4:$I$83,MATCH($A60,'📊 Data'!$A$4:$A$83,0))</f>
        <v>1.03</v>
      </c>
      <c r="F60" s="26">
        <f>INDEX('📊 Data'!$H$4:$H$83,MATCH($A60,'📊 Data'!$A$4:$A$83,0))</f>
        <v>10.53</v>
      </c>
      <c r="G60" s="27">
        <f>INDEX('📊 Data'!$K$4:$K$83,MATCH($A60,'📊 Data'!$A$4:$A$83,0))</f>
        <v>9.82</v>
      </c>
      <c r="H60" s="26">
        <f>INDEX('📊 Data'!$J$4:$J$83,MATCH($A60,'📊 Data'!$A$4:$A$83,0))</f>
        <v>0.91</v>
      </c>
      <c r="I60" s="24" t="str">
        <f>IF(E60&lt;M60,"Murah","Mahal")</f>
        <v>Murah</v>
      </c>
      <c r="J60" s="28">
        <f>ROUND($B$4*O60+$B$5*P60+$B$6*Q60,0)</f>
        <v>48</v>
      </c>
      <c r="K60" s="29" t="inlineStr">
        <is>
          <t>Untuk diteliti, bukan ajakan beli</t>
        </is>
      </c>
      <c r="M60" s="26">
        <f t="array" ref="M60">MEDIAN(IF('📊 Data'!$C$4:$C$83=$C60,'📊 Data'!$I$4:$I$83))</f>
        <v>1.35</v>
      </c>
      <c r="N60" s="30">
        <f>INDEX('📊 Data'!$S$4:$S$83,MATCH($A60,'📊 Data'!$A$4:$A$83,0))</f>
        <v>46.5</v>
      </c>
      <c r="O60" s="27">
        <f>ROUND((1-PERCENTRANK($E$12:$E$91,E60))*100,1)</f>
        <v>54.5</v>
      </c>
      <c r="P60" s="27">
        <f>ROUND(PERCENTRANK($G$12:$G$91,G60)*100,1)</f>
        <v>43</v>
      </c>
      <c r="Q60" s="27">
        <f>ROUND((1-PERCENTRANK($H$12:$H$91,H60))*100,1)</f>
        <v>44.4</v>
      </c>
      <c r="R60" s="31">
        <f>(E60&lt;M60)+(G60&gt;$E$4)+(H60&lt;$E$5)+(N60&gt;=$E$6)</f>
        <v>3</v>
      </c>
      <c r="S60" s="24" t="str">
        <f>IF(R60=4,"Lolos",IF(R60=3,"Borderline","Tidak lolos"))</f>
        <v>Borderline</v>
      </c>
    </row>
    <row r="61">
      <c r="A61" s="23" t="inlineStr">
        <is>
          <t>UNTR</t>
        </is>
      </c>
      <c r="B61" s="24" t="str">
        <f>INDEX('📊 Data'!$B$4:$B$83,MATCH($A61,'📊 Data'!$A$4:$A$83,0))</f>
        <v>United Tractors Tbk.</v>
      </c>
      <c r="C61" s="24" t="str">
        <f>INDEX('📊 Data'!$C$4:$C$83,MATCH($A61,'📊 Data'!$A$4:$A$83,0))</f>
        <v>Industrials</v>
      </c>
      <c r="D61" s="25">
        <f>INDEX('📊 Data'!$P$4:$P$83,MATCH($A61,'📊 Data'!$A$4:$A$83,0))</f>
        <v>26500</v>
      </c>
      <c r="E61" s="26">
        <f>INDEX('📊 Data'!$I$4:$I$83,MATCH($A61,'📊 Data'!$A$4:$A$83,0))</f>
        <v>0.99</v>
      </c>
      <c r="F61" s="26">
        <f>INDEX('📊 Data'!$H$4:$H$83,MATCH($A61,'📊 Data'!$A$4:$A$83,0))</f>
        <v>13.22</v>
      </c>
      <c r="G61" s="27">
        <f>INDEX('📊 Data'!$K$4:$K$83,MATCH($A61,'📊 Data'!$A$4:$A$83,0))</f>
        <v>7.51</v>
      </c>
      <c r="H61" s="26">
        <f>INDEX('📊 Data'!$J$4:$J$83,MATCH($A61,'📊 Data'!$A$4:$A$83,0))</f>
        <v>0.76</v>
      </c>
      <c r="I61" s="24" t="str">
        <f>IF(E61&lt;M61,"Murah","Mahal")</f>
        <v>Mahal</v>
      </c>
      <c r="J61" s="28">
        <f>ROUND($B$4*O61+$B$5*P61+$B$6*Q61,0)</f>
        <v>47</v>
      </c>
      <c r="K61" s="29" t="inlineStr">
        <is>
          <t>Untuk diteliti, bukan ajakan beli</t>
        </is>
      </c>
      <c r="M61" s="26">
        <f t="array" ref="M61">MEDIAN(IF('📊 Data'!$C$4:$C$83=$C61,'📊 Data'!$I$4:$I$83))</f>
        <v>0.815</v>
      </c>
      <c r="N61" s="30">
        <f>INDEX('📊 Data'!$S$4:$S$83,MATCH($A61,'📊 Data'!$A$4:$A$83,0))</f>
        <v>100.76</v>
      </c>
      <c r="O61" s="27">
        <f>ROUND((1-PERCENTRANK($E$12:$E$91,E61))*100,1)</f>
        <v>56.4</v>
      </c>
      <c r="P61" s="27">
        <f>ROUND(PERCENTRANK($G$12:$G$91,G61)*100,1)</f>
        <v>34.1</v>
      </c>
      <c r="Q61" s="27">
        <f>ROUND((1-PERCENTRANK($H$12:$H$91,H61))*100,1)</f>
        <v>53.2</v>
      </c>
      <c r="R61" s="31">
        <f>(E61&lt;M61)+(G61&gt;$E$4)+(H61&lt;$E$5)+(N61&gt;=$E$6)</f>
        <v>2</v>
      </c>
      <c r="S61" s="24" t="str">
        <f>IF(R61=4,"Lolos",IF(R61=3,"Borderline","Tidak lolos"))</f>
        <v>Tidak lolos</v>
      </c>
    </row>
    <row r="62">
      <c r="A62" s="23" t="inlineStr">
        <is>
          <t>HRTA</t>
        </is>
      </c>
      <c r="B62" s="24" t="str">
        <f>INDEX('📊 Data'!$B$4:$B$83,MATCH($A62,'📊 Data'!$A$4:$A$83,0))</f>
        <v>Hartadinata Abadi Tbk.</v>
      </c>
      <c r="C62" s="24" t="str">
        <f>INDEX('📊 Data'!$C$4:$C$83,MATCH($A62,'📊 Data'!$A$4:$A$83,0))</f>
        <v>Consumer Cyclicals</v>
      </c>
      <c r="D62" s="25">
        <f>INDEX('📊 Data'!$P$4:$P$83,MATCH($A62,'📊 Data'!$A$4:$A$83,0))</f>
        <v>1605</v>
      </c>
      <c r="E62" s="26">
        <f>INDEX('📊 Data'!$I$4:$I$83,MATCH($A62,'📊 Data'!$A$4:$A$83,0))</f>
        <v>2.8</v>
      </c>
      <c r="F62" s="26">
        <f>INDEX('📊 Data'!$H$4:$H$83,MATCH($A62,'📊 Data'!$A$4:$A$83,0))</f>
        <v>7.89</v>
      </c>
      <c r="G62" s="27">
        <f>INDEX('📊 Data'!$K$4:$K$83,MATCH($A62,'📊 Data'!$A$4:$A$83,0))</f>
        <v>35.5</v>
      </c>
      <c r="H62" s="26">
        <f>INDEX('📊 Data'!$J$4:$J$83,MATCH($A62,'📊 Data'!$A$4:$A$83,0))</f>
        <v>2.03</v>
      </c>
      <c r="I62" s="24" t="str">
        <f>IF(E62&lt;M62,"Murah","Mahal")</f>
        <v>Mahal</v>
      </c>
      <c r="J62" s="28">
        <f>ROUND($B$4*O62+$B$5*P62+$B$6*Q62,0)</f>
        <v>47</v>
      </c>
      <c r="K62" s="29" t="inlineStr">
        <is>
          <t>Untuk diteliti, bukan ajakan beli</t>
        </is>
      </c>
      <c r="M62" s="26">
        <f t="array" ref="M62">MEDIAN(IF('📊 Data'!$C$4:$C$83=$C62,'📊 Data'!$I$4:$I$83))</f>
        <v>1.37</v>
      </c>
      <c r="N62" s="30">
        <f>INDEX('📊 Data'!$S$4:$S$83,MATCH($A62,'📊 Data'!$A$4:$A$83,0))</f>
        <v>25.35</v>
      </c>
      <c r="O62" s="27">
        <f>ROUND((1-PERCENTRANK($E$12:$E$91,E62))*100,1)</f>
        <v>12.7</v>
      </c>
      <c r="P62" s="27">
        <f>ROUND(PERCENTRANK($G$12:$G$91,G62)*100,1)</f>
        <v>97.4</v>
      </c>
      <c r="Q62" s="27">
        <f>ROUND((1-PERCENTRANK($H$12:$H$91,H62))*100,1)</f>
        <v>16.5</v>
      </c>
      <c r="R62" s="31">
        <f>(E62&lt;M62)+(G62&gt;$E$4)+(H62&lt;$E$5)+(N62&gt;=$E$6)</f>
        <v>2</v>
      </c>
      <c r="S62" s="24" t="str">
        <f>IF(R62=4,"Lolos",IF(R62=3,"Borderline","Tidak lolos"))</f>
        <v>Tidak lolos</v>
      </c>
    </row>
    <row r="63">
      <c r="A63" s="23" t="inlineStr">
        <is>
          <t>PGEO</t>
        </is>
      </c>
      <c r="B63" s="24" t="str">
        <f>INDEX('📊 Data'!$B$4:$B$83,MATCH($A63,'📊 Data'!$A$4:$A$83,0))</f>
        <v>Pertamina Geothermal Energy Tbk.</v>
      </c>
      <c r="C63" s="24" t="str">
        <f>INDEX('📊 Data'!$C$4:$C$83,MATCH($A63,'📊 Data'!$A$4:$A$83,0))</f>
        <v>Infrastructures</v>
      </c>
      <c r="D63" s="25">
        <f>INDEX('📊 Data'!$P$4:$P$83,MATCH($A63,'📊 Data'!$A$4:$A$83,0))</f>
        <v>980</v>
      </c>
      <c r="E63" s="26">
        <f>INDEX('📊 Data'!$I$4:$I$83,MATCH($A63,'📊 Data'!$A$4:$A$83,0))</f>
        <v>1.14</v>
      </c>
      <c r="F63" s="26">
        <f>INDEX('📊 Data'!$H$4:$H$83,MATCH($A63,'📊 Data'!$A$4:$A$83,0))</f>
        <v>15.63</v>
      </c>
      <c r="G63" s="27">
        <f>INDEX('📊 Data'!$K$4:$K$83,MATCH($A63,'📊 Data'!$A$4:$A$83,0))</f>
        <v>7.29</v>
      </c>
      <c r="H63" s="26">
        <f>INDEX('📊 Data'!$J$4:$J$83,MATCH($A63,'📊 Data'!$A$4:$A$83,0))</f>
        <v>0.48</v>
      </c>
      <c r="I63" s="24" t="str">
        <f>IF(E63&lt;M63,"Murah","Mahal")</f>
        <v>Mahal</v>
      </c>
      <c r="J63" s="28">
        <f>ROUND($B$4*O63+$B$5*P63+$B$6*Q63,0)</f>
        <v>47</v>
      </c>
      <c r="K63" s="29" t="inlineStr">
        <is>
          <t>Untuk diteliti, bukan ajakan beli</t>
        </is>
      </c>
      <c r="M63" s="26">
        <f t="array" ref="M63">MEDIAN(IF('📊 Data'!$C$4:$C$83=$C63,'📊 Data'!$I$4:$I$83))</f>
        <v>1.14</v>
      </c>
      <c r="N63" s="30">
        <f>INDEX('📊 Data'!$S$4:$S$83,MATCH($A63,'📊 Data'!$A$4:$A$83,0))</f>
        <v>15.24</v>
      </c>
      <c r="O63" s="27">
        <f>ROUND((1-PERCENTRANK($E$12:$E$91,E63))*100,1)</f>
        <v>49.4</v>
      </c>
      <c r="P63" s="27">
        <f>ROUND(PERCENTRANK($G$12:$G$91,G63)*100,1)</f>
        <v>32.9</v>
      </c>
      <c r="Q63" s="27">
        <f>ROUND((1-PERCENTRANK($H$12:$H$91,H63))*100,1)</f>
        <v>74.7</v>
      </c>
      <c r="R63" s="31">
        <f>(E63&lt;M63)+(G63&gt;$E$4)+(H63&lt;$E$5)+(N63&gt;=$E$6)</f>
        <v>2</v>
      </c>
      <c r="S63" s="24" t="str">
        <f>IF(R63=4,"Lolos",IF(R63=3,"Borderline","Tidak lolos"))</f>
        <v>Tidak lolos</v>
      </c>
    </row>
    <row r="64">
      <c r="A64" s="23" t="inlineStr">
        <is>
          <t>MAPI</t>
        </is>
      </c>
      <c r="B64" s="24" t="str">
        <f>INDEX('📊 Data'!$B$4:$B$83,MATCH($A64,'📊 Data'!$A$4:$A$83,0))</f>
        <v>Mitra Adiperkasa Tbk.</v>
      </c>
      <c r="C64" s="24" t="str">
        <f>INDEX('📊 Data'!$C$4:$C$83,MATCH($A64,'📊 Data'!$A$4:$A$83,0))</f>
        <v>Consumer Cyclicals</v>
      </c>
      <c r="D64" s="25">
        <f>INDEX('📊 Data'!$P$4:$P$83,MATCH($A64,'📊 Data'!$A$4:$A$83,0))</f>
        <v>1320</v>
      </c>
      <c r="E64" s="26">
        <f>INDEX('📊 Data'!$I$4:$I$83,MATCH($A64,'📊 Data'!$A$4:$A$83,0))</f>
        <v>1.37</v>
      </c>
      <c r="F64" s="26">
        <f>INDEX('📊 Data'!$H$4:$H$83,MATCH($A64,'📊 Data'!$A$4:$A$83,0))</f>
        <v>10.35</v>
      </c>
      <c r="G64" s="27">
        <f>INDEX('📊 Data'!$K$4:$K$83,MATCH($A64,'📊 Data'!$A$4:$A$83,0))</f>
        <v>13.27</v>
      </c>
      <c r="H64" s="26">
        <f>INDEX('📊 Data'!$J$4:$J$83,MATCH($A64,'📊 Data'!$A$4:$A$83,0))</f>
        <v>0.89</v>
      </c>
      <c r="I64" s="24" t="str">
        <f>IF(E64&lt;M64,"Murah","Mahal")</f>
        <v>Mahal</v>
      </c>
      <c r="J64" s="28">
        <f>ROUND($B$4*O64+$B$5*P64+$B$6*Q64,0)</f>
        <v>46</v>
      </c>
      <c r="K64" s="29" t="inlineStr">
        <is>
          <t>Untuk diteliti, bukan ajakan beli</t>
        </is>
      </c>
      <c r="M64" s="26">
        <f t="array" ref="M64">MEDIAN(IF('📊 Data'!$C$4:$C$83=$C64,'📊 Data'!$I$4:$I$83))</f>
        <v>1.37</v>
      </c>
      <c r="N64" s="30">
        <f>INDEX('📊 Data'!$S$4:$S$83,MATCH($A64,'📊 Data'!$A$4:$A$83,0))</f>
        <v>14.86</v>
      </c>
      <c r="O64" s="27">
        <f>ROUND((1-PERCENTRANK($E$12:$E$91,E64))*100,1)</f>
        <v>35.5</v>
      </c>
      <c r="P64" s="27">
        <f>ROUND(PERCENTRANK($G$12:$G$91,G64)*100,1)</f>
        <v>58.2</v>
      </c>
      <c r="Q64" s="27">
        <f>ROUND((1-PERCENTRANK($H$12:$H$91,H64))*100,1)</f>
        <v>46.9</v>
      </c>
      <c r="R64" s="31">
        <f>(E64&lt;M64)+(G64&gt;$E$4)+(H64&lt;$E$5)+(N64&gt;=$E$6)</f>
        <v>2</v>
      </c>
      <c r="S64" s="24" t="str">
        <f>IF(R64=4,"Lolos",IF(R64=3,"Borderline","Tidak lolos"))</f>
        <v>Tidak lolos</v>
      </c>
    </row>
    <row r="65">
      <c r="A65" s="23" t="inlineStr">
        <is>
          <t>KIJA</t>
        </is>
      </c>
      <c r="B65" s="24" t="str">
        <f>INDEX('📊 Data'!$B$4:$B$83,MATCH($A65,'📊 Data'!$A$4:$A$83,0))</f>
        <v>Kawasan Industri Jababeka Tbk.</v>
      </c>
      <c r="C65" s="24" t="str">
        <f>INDEX('📊 Data'!$C$4:$C$83,MATCH($A65,'📊 Data'!$A$4:$A$83,0))</f>
        <v>Properties &amp; Real Estate</v>
      </c>
      <c r="D65" s="25">
        <f>INDEX('📊 Data'!$P$4:$P$83,MATCH($A65,'📊 Data'!$A$4:$A$83,0))</f>
        <v>121</v>
      </c>
      <c r="E65" s="26">
        <f>INDEX('📊 Data'!$I$4:$I$83,MATCH($A65,'📊 Data'!$A$4:$A$83,0))</f>
        <v>0.43</v>
      </c>
      <c r="F65" s="26">
        <f>INDEX('📊 Data'!$H$4:$H$83,MATCH($A65,'📊 Data'!$A$4:$A$83,0))</f>
        <v>-50.68</v>
      </c>
      <c r="G65" s="27">
        <f>INDEX('📊 Data'!$K$4:$K$83,MATCH($A65,'📊 Data'!$A$4:$A$83,0))</f>
        <v>-0.84</v>
      </c>
      <c r="H65" s="26">
        <f>INDEX('📊 Data'!$J$4:$J$83,MATCH($A65,'📊 Data'!$A$4:$A$83,0))</f>
        <v>0.92</v>
      </c>
      <c r="I65" s="24" t="str">
        <f>IF(E65&lt;M65,"Murah","Mahal")</f>
        <v>Murah</v>
      </c>
      <c r="J65" s="28">
        <f>ROUND($B$4*O65+$B$5*P65+$B$6*Q65,0)</f>
        <v>46</v>
      </c>
      <c r="K65" s="29" t="inlineStr">
        <is>
          <t>Untuk diteliti, bukan ajakan beli</t>
        </is>
      </c>
      <c r="M65" s="26">
        <f t="array" ref="M65">MEDIAN(IF('📊 Data'!$C$4:$C$83=$C65,'📊 Data'!$I$4:$I$83))</f>
        <v>0.445</v>
      </c>
      <c r="N65" s="30">
        <f>INDEX('📊 Data'!$S$4:$S$83,MATCH($A65,'📊 Data'!$A$4:$A$83,0))</f>
        <v>27.7</v>
      </c>
      <c r="O65" s="27">
        <f>ROUND((1-PERCENTRANK($E$12:$E$91,E65))*100,1)</f>
        <v>87.4</v>
      </c>
      <c r="P65" s="27">
        <f>ROUND(PERCENTRANK($G$12:$G$91,G65)*100,1)</f>
        <v>1.2</v>
      </c>
      <c r="Q65" s="27">
        <f>ROUND((1-PERCENTRANK($H$12:$H$91,H65))*100,1)</f>
        <v>43.1</v>
      </c>
      <c r="R65" s="31">
        <f>(E65&lt;M65)+(G65&gt;$E$4)+(H65&lt;$E$5)+(N65&gt;=$E$6)</f>
        <v>3</v>
      </c>
      <c r="S65" s="24" t="str">
        <f>IF(R65=4,"Lolos",IF(R65=3,"Borderline","Tidak lolos"))</f>
        <v>Borderline</v>
      </c>
    </row>
    <row r="66">
      <c r="A66" s="23" t="inlineStr">
        <is>
          <t>BBRI</t>
        </is>
      </c>
      <c r="B66" s="24" t="str">
        <f>INDEX('📊 Data'!$B$4:$B$83,MATCH($A66,'📊 Data'!$A$4:$A$83,0))</f>
        <v>Bank Rakyat Indonesia (Persero) Tbk.</v>
      </c>
      <c r="C66" s="24" t="str">
        <f>INDEX('📊 Data'!$C$4:$C$83,MATCH($A66,'📊 Data'!$A$4:$A$83,0))</f>
        <v>Financials</v>
      </c>
      <c r="D66" s="25">
        <f>INDEX('📊 Data'!$P$4:$P$83,MATCH($A66,'📊 Data'!$A$4:$A$83,0))</f>
        <v>2900</v>
      </c>
      <c r="E66" s="26">
        <f>INDEX('📊 Data'!$I$4:$I$83,MATCH($A66,'📊 Data'!$A$4:$A$83,0))</f>
        <v>1.45</v>
      </c>
      <c r="F66" s="26">
        <f>INDEX('📊 Data'!$H$4:$H$83,MATCH($A66,'📊 Data'!$A$4:$A$83,0))</f>
        <v>7.77</v>
      </c>
      <c r="G66" s="27">
        <f>INDEX('📊 Data'!$K$4:$K$83,MATCH($A66,'📊 Data'!$A$4:$A$83,0))</f>
        <v>18.63</v>
      </c>
      <c r="H66" s="26">
        <f>INDEX('📊 Data'!$J$4:$J$83,MATCH($A66,'📊 Data'!$A$4:$A$83,0))</f>
        <v>6.16</v>
      </c>
      <c r="I66" s="24" t="str">
        <f>IF(E66&lt;M66,"Murah","Mahal")</f>
        <v>Mahal</v>
      </c>
      <c r="J66" s="28">
        <f>ROUND($B$4*O66+$B$5*P66+$B$6*Q66,0)</f>
        <v>45</v>
      </c>
      <c r="K66" s="29" t="inlineStr">
        <is>
          <t>Untuk diteliti, bukan ajakan beli</t>
        </is>
      </c>
      <c r="M66" s="26">
        <f t="array" ref="M66">MEDIAN(IF('📊 Data'!$C$4:$C$83=$C66,'📊 Data'!$I$4:$I$83))</f>
        <v>1.24</v>
      </c>
      <c r="N66" s="30">
        <f>INDEX('📊 Data'!$S$4:$S$83,MATCH($A66,'📊 Data'!$A$4:$A$83,0))</f>
        <v>967.87</v>
      </c>
      <c r="O66" s="27">
        <f>ROUND((1-PERCENTRANK($E$12:$E$91,E66))*100,1)</f>
        <v>30.4</v>
      </c>
      <c r="P66" s="27">
        <f>ROUND(PERCENTRANK($G$12:$G$91,G66)*100,1)</f>
        <v>77.2</v>
      </c>
      <c r="Q66" s="27">
        <f>ROUND((1-PERCENTRANK($H$12:$H$91,H66))*100,1)</f>
        <v>3.8</v>
      </c>
      <c r="R66" s="31">
        <f>(E66&lt;M66)+(G66&gt;$E$4)+(H66&lt;$E$5)+(N66&gt;=$E$6)</f>
        <v>2</v>
      </c>
      <c r="S66" s="24" t="str">
        <f>IF(R66=4,"Lolos",IF(R66=3,"Borderline","Tidak lolos"))</f>
        <v>Tidak lolos</v>
      </c>
    </row>
    <row r="67">
      <c r="A67" s="23" t="inlineStr">
        <is>
          <t>MEDC</t>
        </is>
      </c>
      <c r="B67" s="24" t="str">
        <f>INDEX('📊 Data'!$B$4:$B$83,MATCH($A67,'📊 Data'!$A$4:$A$83,0))</f>
        <v>Medco Energi Internasional Tbk.</v>
      </c>
      <c r="C67" s="24" t="str">
        <f>INDEX('📊 Data'!$C$4:$C$83,MATCH($A67,'📊 Data'!$A$4:$A$83,0))</f>
        <v>Energy</v>
      </c>
      <c r="D67" s="25">
        <f>INDEX('📊 Data'!$P$4:$P$83,MATCH($A67,'📊 Data'!$A$4:$A$83,0))</f>
        <v>1410</v>
      </c>
      <c r="E67" s="26">
        <f>INDEX('📊 Data'!$I$4:$I$83,MATCH($A67,'📊 Data'!$A$4:$A$83,0))</f>
        <v>0.85</v>
      </c>
      <c r="F67" s="26">
        <f>INDEX('📊 Data'!$H$4:$H$83,MATCH($A67,'📊 Data'!$A$4:$A$83,0))</f>
        <v>13.72</v>
      </c>
      <c r="G67" s="27">
        <f>INDEX('📊 Data'!$K$4:$K$83,MATCH($A67,'📊 Data'!$A$4:$A$83,0))</f>
        <v>6.23</v>
      </c>
      <c r="H67" s="26">
        <f>INDEX('📊 Data'!$J$4:$J$83,MATCH($A67,'📊 Data'!$A$4:$A$83,0))</f>
        <v>2.44</v>
      </c>
      <c r="I67" s="24" t="str">
        <f>IF(E67&lt;M67,"Murah","Mahal")</f>
        <v>Murah</v>
      </c>
      <c r="J67" s="28">
        <f>ROUND($B$4*O67+$B$5*P67+$B$6*Q67,0)</f>
        <v>43</v>
      </c>
      <c r="K67" s="29" t="inlineStr">
        <is>
          <t>Untuk diteliti, bukan ajakan beli</t>
        </is>
      </c>
      <c r="M67" s="26">
        <f t="array" ref="M67">MEDIAN(IF('📊 Data'!$C$4:$C$83=$C67,'📊 Data'!$I$4:$I$83))</f>
        <v>1.325</v>
      </c>
      <c r="N67" s="30">
        <f>INDEX('📊 Data'!$S$4:$S$83,MATCH($A67,'📊 Data'!$A$4:$A$83,0))</f>
        <v>69.36</v>
      </c>
      <c r="O67" s="27">
        <f>ROUND((1-PERCENTRANK($E$12:$E$91,E67))*100,1)</f>
        <v>65.9</v>
      </c>
      <c r="P67" s="27">
        <f>ROUND(PERCENTRANK($G$12:$G$91,G67)*100,1)</f>
        <v>27.8</v>
      </c>
      <c r="Q67" s="27">
        <f>ROUND((1-PERCENTRANK($H$12:$H$91,H67))*100,1)</f>
        <v>14</v>
      </c>
      <c r="R67" s="31">
        <f>(E67&lt;M67)+(G67&gt;$E$4)+(H67&lt;$E$5)+(N67&gt;=$E$6)</f>
        <v>2</v>
      </c>
      <c r="S67" s="24" t="str">
        <f>IF(R67=4,"Lolos",IF(R67=3,"Borderline","Tidak lolos"))</f>
        <v>Tidak lolos</v>
      </c>
    </row>
    <row r="68">
      <c r="A68" s="23" t="inlineStr">
        <is>
          <t>BBCA</t>
        </is>
      </c>
      <c r="B68" s="24" t="str">
        <f>INDEX('📊 Data'!$B$4:$B$83,MATCH($A68,'📊 Data'!$A$4:$A$83,0))</f>
        <v>Bank Central Asia Tbk.</v>
      </c>
      <c r="C68" s="24" t="str">
        <f>INDEX('📊 Data'!$C$4:$C$83,MATCH($A68,'📊 Data'!$A$4:$A$83,0))</f>
        <v>Financials</v>
      </c>
      <c r="D68" s="25">
        <f>INDEX('📊 Data'!$P$4:$P$83,MATCH($A68,'📊 Data'!$A$4:$A$83,0))</f>
        <v>4900</v>
      </c>
      <c r="E68" s="26">
        <f>INDEX('📊 Data'!$I$4:$I$83,MATCH($A68,'📊 Data'!$A$4:$A$83,0))</f>
        <v>2.77</v>
      </c>
      <c r="F68" s="26">
        <f>INDEX('📊 Data'!$H$4:$H$83,MATCH($A68,'📊 Data'!$A$4:$A$83,0))</f>
        <v>12.9</v>
      </c>
      <c r="G68" s="27">
        <f>INDEX('📊 Data'!$K$4:$K$83,MATCH($A68,'📊 Data'!$A$4:$A$83,0))</f>
        <v>21.45</v>
      </c>
      <c r="H68" s="26">
        <f>INDEX('📊 Data'!$J$4:$J$83,MATCH($A68,'📊 Data'!$A$4:$A$83,0))</f>
        <v>5.1</v>
      </c>
      <c r="I68" s="24" t="str">
        <f>IF(E68&lt;M68,"Murah","Mahal")</f>
        <v>Mahal</v>
      </c>
      <c r="J68" s="28">
        <f>ROUND($B$4*O68+$B$5*P68+$B$6*Q68,0)</f>
        <v>43</v>
      </c>
      <c r="K68" s="29" t="inlineStr">
        <is>
          <t>Untuk diteliti, bukan ajakan beli</t>
        </is>
      </c>
      <c r="M68" s="26">
        <f t="array" ref="M68">MEDIAN(IF('📊 Data'!$C$4:$C$83=$C68,'📊 Data'!$I$4:$I$83))</f>
        <v>1.24</v>
      </c>
      <c r="N68" s="30">
        <f>INDEX('📊 Data'!$S$4:$S$83,MATCH($A68,'📊 Data'!$A$4:$A$83,0))</f>
        <v>1664.41</v>
      </c>
      <c r="O68" s="27">
        <f>ROUND((1-PERCENTRANK($E$12:$E$91,E68))*100,1)</f>
        <v>14</v>
      </c>
      <c r="P68" s="27">
        <f>ROUND(PERCENTRANK($G$12:$G$91,G68)*100,1)</f>
        <v>88.6</v>
      </c>
      <c r="Q68" s="27">
        <f>ROUND((1-PERCENTRANK($H$12:$H$91,H68))*100,1)</f>
        <v>5.1</v>
      </c>
      <c r="R68" s="31">
        <f>(E68&lt;M68)+(G68&gt;$E$4)+(H68&lt;$E$5)+(N68&gt;=$E$6)</f>
        <v>2</v>
      </c>
      <c r="S68" s="24" t="str">
        <f>IF(R68=4,"Lolos",IF(R68=3,"Borderline","Tidak lolos"))</f>
        <v>Tidak lolos</v>
      </c>
    </row>
    <row r="69">
      <c r="A69" s="23" t="inlineStr">
        <is>
          <t>ISAT</t>
        </is>
      </c>
      <c r="B69" s="24" t="str">
        <f>INDEX('📊 Data'!$B$4:$B$83,MATCH($A69,'📊 Data'!$A$4:$A$83,0))</f>
        <v>Indosat Tbk.</v>
      </c>
      <c r="C69" s="24" t="str">
        <f>INDEX('📊 Data'!$C$4:$C$83,MATCH($A69,'📊 Data'!$A$4:$A$83,0))</f>
        <v>Infrastructures</v>
      </c>
      <c r="D69" s="25">
        <f>INDEX('📊 Data'!$P$4:$P$83,MATCH($A69,'📊 Data'!$A$4:$A$83,0))</f>
        <v>1685</v>
      </c>
      <c r="E69" s="26">
        <f>INDEX('📊 Data'!$I$4:$I$83,MATCH($A69,'📊 Data'!$A$4:$A$83,0))</f>
        <v>1.82</v>
      </c>
      <c r="F69" s="26">
        <f>INDEX('📊 Data'!$H$4:$H$83,MATCH($A69,'📊 Data'!$A$4:$A$83,0))</f>
        <v>9.74</v>
      </c>
      <c r="G69" s="27">
        <f>INDEX('📊 Data'!$K$4:$K$83,MATCH($A69,'📊 Data'!$A$4:$A$83,0))</f>
        <v>18.66</v>
      </c>
      <c r="H69" s="26">
        <f>INDEX('📊 Data'!$J$4:$J$83,MATCH($A69,'📊 Data'!$A$4:$A$83,0))</f>
        <v>2.45</v>
      </c>
      <c r="I69" s="24" t="str">
        <f>IF(E69&lt;M69,"Murah","Mahal")</f>
        <v>Mahal</v>
      </c>
      <c r="J69" s="28">
        <f>ROUND($B$4*O69+$B$5*P69+$B$6*Q69,0)</f>
        <v>42</v>
      </c>
      <c r="K69" s="29" t="inlineStr">
        <is>
          <t>Untuk diteliti, bukan ajakan beli</t>
        </is>
      </c>
      <c r="M69" s="26">
        <f t="array" ref="M69">MEDIAN(IF('📊 Data'!$C$4:$C$83=$C69,'📊 Data'!$I$4:$I$83))</f>
        <v>1.14</v>
      </c>
      <c r="N69" s="30">
        <f>INDEX('📊 Data'!$S$4:$S$83,MATCH($A69,'📊 Data'!$A$4:$A$83,0))</f>
        <v>102.42</v>
      </c>
      <c r="O69" s="27">
        <f>ROUND((1-PERCENTRANK($E$12:$E$91,E69))*100,1)</f>
        <v>20.3</v>
      </c>
      <c r="P69" s="27">
        <f>ROUND(PERCENTRANK($G$12:$G$91,G69)*100,1)</f>
        <v>78.4</v>
      </c>
      <c r="Q69" s="27">
        <f>ROUND((1-PERCENTRANK($H$12:$H$91,H69))*100,1)</f>
        <v>12.7</v>
      </c>
      <c r="R69" s="31">
        <f>(E69&lt;M69)+(G69&gt;$E$4)+(H69&lt;$E$5)+(N69&gt;=$E$6)</f>
        <v>2</v>
      </c>
      <c r="S69" s="24" t="str">
        <f>IF(R69=4,"Lolos",IF(R69=3,"Borderline","Tidak lolos"))</f>
        <v>Tidak lolos</v>
      </c>
    </row>
    <row r="70">
      <c r="A70" s="23" t="inlineStr">
        <is>
          <t>AKRA</t>
        </is>
      </c>
      <c r="B70" s="24" t="str">
        <f>INDEX('📊 Data'!$B$4:$B$83,MATCH($A70,'📊 Data'!$A$4:$A$83,0))</f>
        <v>AKR Corporindo Tbk.</v>
      </c>
      <c r="C70" s="24" t="str">
        <f>INDEX('📊 Data'!$C$4:$C$83,MATCH($A70,'📊 Data'!$A$4:$A$83,0))</f>
        <v>Energy</v>
      </c>
      <c r="D70" s="25">
        <f>INDEX('📊 Data'!$P$4:$P$83,MATCH($A70,'📊 Data'!$A$4:$A$83,0))</f>
        <v>1435</v>
      </c>
      <c r="E70" s="26">
        <f>INDEX('📊 Data'!$I$4:$I$83,MATCH($A70,'📊 Data'!$A$4:$A$83,0))</f>
        <v>1.78</v>
      </c>
      <c r="F70" s="26">
        <f>INDEX('📊 Data'!$H$4:$H$83,MATCH($A70,'📊 Data'!$A$4:$A$83,0))</f>
        <v>10.69</v>
      </c>
      <c r="G70" s="27">
        <f>INDEX('📊 Data'!$K$4:$K$83,MATCH($A70,'📊 Data'!$A$4:$A$83,0))</f>
        <v>16.64</v>
      </c>
      <c r="H70" s="26">
        <f>INDEX('📊 Data'!$J$4:$J$83,MATCH($A70,'📊 Data'!$A$4:$A$83,0))</f>
        <v>1.4</v>
      </c>
      <c r="I70" s="24" t="str">
        <f>IF(E70&lt;M70,"Murah","Mahal")</f>
        <v>Mahal</v>
      </c>
      <c r="J70" s="28">
        <f>ROUND($B$4*O70+$B$5*P70+$B$6*Q70,0)</f>
        <v>42</v>
      </c>
      <c r="K70" s="29" t="inlineStr">
        <is>
          <t>Untuk diteliti, bukan ajakan beli</t>
        </is>
      </c>
      <c r="M70" s="26">
        <f t="array" ref="M70">MEDIAN(IF('📊 Data'!$C$4:$C$83=$C70,'📊 Data'!$I$4:$I$83))</f>
        <v>1.325</v>
      </c>
      <c r="N70" s="30">
        <f>INDEX('📊 Data'!$S$4:$S$83,MATCH($A70,'📊 Data'!$A$4:$A$83,0))</f>
        <v>39.61</v>
      </c>
      <c r="O70" s="27">
        <f>ROUND((1-PERCENTRANK($E$12:$E$91,E70))*100,1)</f>
        <v>21.6</v>
      </c>
      <c r="P70" s="27">
        <f>ROUND(PERCENTRANK($G$12:$G$91,G70)*100,1)</f>
        <v>72.1</v>
      </c>
      <c r="Q70" s="27">
        <f>ROUND((1-PERCENTRANK($H$12:$H$91,H70))*100,1)</f>
        <v>24.1</v>
      </c>
      <c r="R70" s="31">
        <f>(E70&lt;M70)+(G70&gt;$E$4)+(H70&lt;$E$5)+(N70&gt;=$E$6)</f>
        <v>3</v>
      </c>
      <c r="S70" s="24" t="str">
        <f>IF(R70=4,"Lolos",IF(R70=3,"Borderline","Tidak lolos"))</f>
        <v>Borderline</v>
      </c>
    </row>
    <row r="71">
      <c r="A71" s="23" t="inlineStr">
        <is>
          <t>ADMR</t>
        </is>
      </c>
      <c r="B71" s="24" t="str">
        <f>INDEX('📊 Data'!$B$4:$B$83,MATCH($A71,'📊 Data'!$A$4:$A$83,0))</f>
        <v>Alamtri Minerals Indonesia Tbk.</v>
      </c>
      <c r="C71" s="24" t="str">
        <f>INDEX('📊 Data'!$C$4:$C$83,MATCH($A71,'📊 Data'!$A$4:$A$83,0))</f>
        <v>Energy</v>
      </c>
      <c r="D71" s="25">
        <f>INDEX('📊 Data'!$P$4:$P$83,MATCH($A71,'📊 Data'!$A$4:$A$83,0))</f>
        <v>1255</v>
      </c>
      <c r="E71" s="26">
        <f>INDEX('📊 Data'!$I$4:$I$83,MATCH($A71,'📊 Data'!$A$4:$A$83,0))</f>
        <v>1.87</v>
      </c>
      <c r="F71" s="26">
        <f>INDEX('📊 Data'!$H$4:$H$83,MATCH($A71,'📊 Data'!$A$4:$A$83,0))</f>
        <v>11.08</v>
      </c>
      <c r="G71" s="27">
        <f>INDEX('📊 Data'!$K$4:$K$83,MATCH($A71,'📊 Data'!$A$4:$A$83,0))</f>
        <v>16.84</v>
      </c>
      <c r="H71" s="26">
        <f>INDEX('📊 Data'!$J$4:$J$83,MATCH($A71,'📊 Data'!$A$4:$A$83,0))</f>
        <v>1.31</v>
      </c>
      <c r="I71" s="24" t="str">
        <f>IF(E71&lt;M71,"Murah","Mahal")</f>
        <v>Mahal</v>
      </c>
      <c r="J71" s="28">
        <f>ROUND($B$4*O71+$B$5*P71+$B$6*Q71,0)</f>
        <v>42</v>
      </c>
      <c r="K71" s="29" t="inlineStr">
        <is>
          <t>Untuk diteliti, bukan ajakan beli</t>
        </is>
      </c>
      <c r="M71" s="26">
        <f t="array" ref="M71">MEDIAN(IF('📊 Data'!$C$4:$C$83=$C71,'📊 Data'!$I$4:$I$83))</f>
        <v>1.325</v>
      </c>
      <c r="N71" s="30">
        <f>INDEX('📊 Data'!$S$4:$S$83,MATCH($A71,'📊 Data'!$A$4:$A$83,0))</f>
        <v>51.29</v>
      </c>
      <c r="O71" s="27">
        <f>ROUND((1-PERCENTRANK($E$12:$E$91,E71))*100,1)</f>
        <v>17.8</v>
      </c>
      <c r="P71" s="27">
        <f>ROUND(PERCENTRANK($G$12:$G$91,G71)*100,1)</f>
        <v>73.4</v>
      </c>
      <c r="Q71" s="27">
        <f>ROUND((1-PERCENTRANK($H$12:$H$91,H71))*100,1)</f>
        <v>30.4</v>
      </c>
      <c r="R71" s="31">
        <f>(E71&lt;M71)+(G71&gt;$E$4)+(H71&lt;$E$5)+(N71&gt;=$E$6)</f>
        <v>3</v>
      </c>
      <c r="S71" s="24" t="str">
        <f>IF(R71=4,"Lolos",IF(R71=3,"Borderline","Tidak lolos"))</f>
        <v>Borderline</v>
      </c>
    </row>
    <row r="72">
      <c r="A72" s="23" t="inlineStr">
        <is>
          <t>SSIA</t>
        </is>
      </c>
      <c r="B72" s="24" t="str">
        <f>INDEX('📊 Data'!$B$4:$B$83,MATCH($A72,'📊 Data'!$A$4:$A$83,0))</f>
        <v>Surya Semesta Internusa Tbk.</v>
      </c>
      <c r="C72" s="24" t="str">
        <f>INDEX('📊 Data'!$C$4:$C$83,MATCH($A72,'📊 Data'!$A$4:$A$83,0))</f>
        <v>Infrastructures</v>
      </c>
      <c r="D72" s="25">
        <f>INDEX('📊 Data'!$P$4:$P$83,MATCH($A72,'📊 Data'!$A$4:$A$83,0))</f>
        <v>1205</v>
      </c>
      <c r="E72" s="26">
        <f>INDEX('📊 Data'!$I$4:$I$83,MATCH($A72,'📊 Data'!$A$4:$A$83,0))</f>
        <v>0.93</v>
      </c>
      <c r="F72" s="26">
        <f>INDEX('📊 Data'!$H$4:$H$83,MATCH($A72,'📊 Data'!$A$4:$A$83,0))</f>
        <v>38.46</v>
      </c>
      <c r="G72" s="27">
        <f>INDEX('📊 Data'!$K$4:$K$83,MATCH($A72,'📊 Data'!$A$4:$A$83,0))</f>
        <v>2.42</v>
      </c>
      <c r="H72" s="26">
        <f>INDEX('📊 Data'!$J$4:$J$83,MATCH($A72,'📊 Data'!$A$4:$A$83,0))</f>
        <v>0.54</v>
      </c>
      <c r="I72" s="24" t="str">
        <f>IF(E72&lt;M72,"Murah","Mahal")</f>
        <v>Murah</v>
      </c>
      <c r="J72" s="28">
        <f>ROUND($B$4*O72+$B$5*P72+$B$6*Q72,0)</f>
        <v>41</v>
      </c>
      <c r="K72" s="29" t="inlineStr">
        <is>
          <t>Untuk diteliti, bukan ajakan beli</t>
        </is>
      </c>
      <c r="M72" s="26">
        <f t="array" ref="M72">MEDIAN(IF('📊 Data'!$C$4:$C$83=$C72,'📊 Data'!$I$4:$I$83))</f>
        <v>1.14</v>
      </c>
      <c r="N72" s="30">
        <f>INDEX('📊 Data'!$S$4:$S$83,MATCH($A72,'📊 Data'!$A$4:$A$83,0))</f>
        <v>17.13</v>
      </c>
      <c r="O72" s="27">
        <f>ROUND((1-PERCENTRANK($E$12:$E$91,E72))*100,1)</f>
        <v>59.5</v>
      </c>
      <c r="P72" s="27">
        <f>ROUND(PERCENTRANK($G$12:$G$91,G72)*100,1)</f>
        <v>10.1</v>
      </c>
      <c r="Q72" s="27">
        <f>ROUND((1-PERCENTRANK($H$12:$H$91,H72))*100,1)</f>
        <v>70.3</v>
      </c>
      <c r="R72" s="31">
        <f>(E72&lt;M72)+(G72&gt;$E$4)+(H72&lt;$E$5)+(N72&gt;=$E$6)</f>
        <v>3</v>
      </c>
      <c r="S72" s="24" t="str">
        <f>IF(R72=4,"Lolos",IF(R72=3,"Borderline","Tidak lolos"))</f>
        <v>Borderline</v>
      </c>
    </row>
    <row r="73">
      <c r="A73" s="23" t="inlineStr">
        <is>
          <t>UNVR</t>
        </is>
      </c>
      <c r="B73" s="24" t="str">
        <f>INDEX('📊 Data'!$B$4:$B$83,MATCH($A73,'📊 Data'!$A$4:$A$83,0))</f>
        <v>Unilever Indonesia Tbk.</v>
      </c>
      <c r="C73" s="24" t="str">
        <f>INDEX('📊 Data'!$C$4:$C$83,MATCH($A73,'📊 Data'!$A$4:$A$83,0))</f>
        <v>Consumer Non-Cyclicals</v>
      </c>
      <c r="D73" s="25">
        <f>INDEX('📊 Data'!$P$4:$P$83,MATCH($A73,'📊 Data'!$A$4:$A$83,0))</f>
        <v>1395</v>
      </c>
      <c r="E73" s="26">
        <f>INDEX('📊 Data'!$I$4:$I$83,MATCH($A73,'📊 Data'!$A$4:$A$83,0))</f>
        <v>20.45</v>
      </c>
      <c r="F73" s="26">
        <f>INDEX('📊 Data'!$H$4:$H$83,MATCH($A73,'📊 Data'!$A$4:$A$83,0))</f>
        <v>7.31</v>
      </c>
      <c r="G73" s="27">
        <f>INDEX('📊 Data'!$K$4:$K$83,MATCH($A73,'📊 Data'!$A$4:$A$83,0))</f>
        <v>279.71</v>
      </c>
      <c r="H73" s="26">
        <f>INDEX('📊 Data'!$J$4:$J$83,MATCH($A73,'📊 Data'!$A$4:$A$83,0))</f>
        <v>4.44</v>
      </c>
      <c r="I73" s="24" t="str">
        <f>IF(E73&lt;M73,"Murah","Mahal")</f>
        <v>Mahal</v>
      </c>
      <c r="J73" s="28">
        <f>ROUND($B$4*O73+$B$5*P73+$B$6*Q73,0)</f>
        <v>41</v>
      </c>
      <c r="K73" s="29" t="inlineStr">
        <is>
          <t>Untuk diteliti, bukan ajakan beli</t>
        </is>
      </c>
      <c r="M73" s="26">
        <f t="array" ref="M73">MEDIAN(IF('📊 Data'!$C$4:$C$83=$C73,'📊 Data'!$I$4:$I$83))</f>
        <v>1.35</v>
      </c>
      <c r="N73" s="30">
        <f>INDEX('📊 Data'!$S$4:$S$83,MATCH($A73,'📊 Data'!$A$4:$A$83,0))</f>
        <v>37.04</v>
      </c>
      <c r="O73" s="27">
        <f>ROUND((1-PERCENTRANK($E$12:$E$91,E73))*100,1)</f>
        <v>0</v>
      </c>
      <c r="P73" s="27">
        <f>ROUND(PERCENTRANK($G$12:$G$91,G73)*100,1)</f>
        <v>100</v>
      </c>
      <c r="Q73" s="27">
        <f>ROUND((1-PERCENTRANK($H$12:$H$91,H73))*100,1)</f>
        <v>6.4</v>
      </c>
      <c r="R73" s="31">
        <f>(E73&lt;M73)+(G73&gt;$E$4)+(H73&lt;$E$5)+(N73&gt;=$E$6)</f>
        <v>2</v>
      </c>
      <c r="S73" s="24" t="str">
        <f>IF(R73=4,"Lolos",IF(R73=3,"Borderline","Tidak lolos"))</f>
        <v>Tidak lolos</v>
      </c>
    </row>
    <row r="74">
      <c r="A74" s="23" t="inlineStr">
        <is>
          <t>WIFI</t>
        </is>
      </c>
      <c r="B74" s="24" t="str">
        <f>INDEX('📊 Data'!$B$4:$B$83,MATCH($A74,'📊 Data'!$A$4:$A$83,0))</f>
        <v>Solusi Sinergi Digital Tbk.</v>
      </c>
      <c r="C74" s="24" t="str">
        <f>INDEX('📊 Data'!$C$4:$C$83,MATCH($A74,'📊 Data'!$A$4:$A$83,0))</f>
        <v>Technology</v>
      </c>
      <c r="D74" s="25">
        <f>INDEX('📊 Data'!$P$4:$P$83,MATCH($A74,'📊 Data'!$A$4:$A$83,0))</f>
        <v>970</v>
      </c>
      <c r="E74" s="26">
        <f>INDEX('📊 Data'!$I$4:$I$83,MATCH($A74,'📊 Data'!$A$4:$A$83,0))</f>
        <v>0.98</v>
      </c>
      <c r="F74" s="26">
        <f>INDEX('📊 Data'!$H$4:$H$83,MATCH($A74,'📊 Data'!$A$4:$A$83,0))</f>
        <v>17.32</v>
      </c>
      <c r="G74" s="27">
        <f>INDEX('📊 Data'!$K$4:$K$83,MATCH($A74,'📊 Data'!$A$4:$A$83,0))</f>
        <v>5.68</v>
      </c>
      <c r="H74" s="26">
        <f>INDEX('📊 Data'!$J$4:$J$83,MATCH($A74,'📊 Data'!$A$4:$A$83,0))</f>
        <v>1.32</v>
      </c>
      <c r="I74" s="24" t="str">
        <f>IF(E74&lt;M74,"Murah","Mahal")</f>
        <v>Mahal</v>
      </c>
      <c r="J74" s="28">
        <f>ROUND($B$4*O74+$B$5*P74+$B$6*Q74,0)</f>
        <v>41</v>
      </c>
      <c r="K74" s="29" t="inlineStr">
        <is>
          <t>Untuk diteliti, bukan ajakan beli</t>
        </is>
      </c>
      <c r="M74" s="26">
        <f t="array" ref="M74">MEDIAN(IF('📊 Data'!$C$4:$C$83=$C74,'📊 Data'!$I$4:$I$83))</f>
        <v>0.72</v>
      </c>
      <c r="N74" s="30">
        <f>INDEX('📊 Data'!$S$4:$S$83,MATCH($A74,'📊 Data'!$A$4:$A$83,0))</f>
        <v>47.67</v>
      </c>
      <c r="O74" s="27">
        <f>ROUND((1-PERCENTRANK($E$12:$E$91,E74))*100,1)</f>
        <v>58.3</v>
      </c>
      <c r="P74" s="27">
        <f>ROUND(PERCENTRANK($G$12:$G$91,G74)*100,1)</f>
        <v>25.3</v>
      </c>
      <c r="Q74" s="27">
        <f>ROUND((1-PERCENTRANK($H$12:$H$91,H74))*100,1)</f>
        <v>29.2</v>
      </c>
      <c r="R74" s="31">
        <f>(E74&lt;M74)+(G74&gt;$E$4)+(H74&lt;$E$5)+(N74&gt;=$E$6)</f>
        <v>2</v>
      </c>
      <c r="S74" s="24" t="str">
        <f>IF(R74=4,"Lolos",IF(R74=3,"Borderline","Tidak lolos"))</f>
        <v>Tidak lolos</v>
      </c>
    </row>
    <row r="75">
      <c r="A75" s="23" t="inlineStr">
        <is>
          <t>AMRT</t>
        </is>
      </c>
      <c r="B75" s="24" t="str">
        <f>INDEX('📊 Data'!$B$4:$B$83,MATCH($A75,'📊 Data'!$A$4:$A$83,0))</f>
        <v>Sumber Alfaria Trijaya Tbk.</v>
      </c>
      <c r="C75" s="24" t="str">
        <f>INDEX('📊 Data'!$C$4:$C$83,MATCH($A75,'📊 Data'!$A$4:$A$83,0))</f>
        <v>Consumer Non-Cyclicals</v>
      </c>
      <c r="D75" s="25">
        <f>INDEX('📊 Data'!$P$4:$P$83,MATCH($A75,'📊 Data'!$A$4:$A$83,0))</f>
        <v>1040</v>
      </c>
      <c r="E75" s="26">
        <f>INDEX('📊 Data'!$I$4:$I$83,MATCH($A75,'📊 Data'!$A$4:$A$83,0))</f>
        <v>2.86</v>
      </c>
      <c r="F75" s="26">
        <f>INDEX('📊 Data'!$H$4:$H$83,MATCH($A75,'📊 Data'!$A$4:$A$83,0))</f>
        <v>15.43</v>
      </c>
      <c r="G75" s="27">
        <f>INDEX('📊 Data'!$K$4:$K$83,MATCH($A75,'📊 Data'!$A$4:$A$83,0))</f>
        <v>18.54</v>
      </c>
      <c r="H75" s="26">
        <f>INDEX('📊 Data'!$J$4:$J$83,MATCH($A75,'📊 Data'!$A$4:$A$83,0))</f>
        <v>1.23</v>
      </c>
      <c r="I75" s="24" t="str">
        <f>IF(E75&lt;M75,"Murah","Mahal")</f>
        <v>Mahal</v>
      </c>
      <c r="J75" s="28">
        <f>ROUND($B$4*O75+$B$5*P75+$B$6*Q75,0)</f>
        <v>41</v>
      </c>
      <c r="K75" s="29" t="inlineStr">
        <is>
          <t>Untuk diteliti, bukan ajakan beli</t>
        </is>
      </c>
      <c r="M75" s="26">
        <f t="array" ref="M75">MEDIAN(IF('📊 Data'!$C$4:$C$83=$C75,'📊 Data'!$I$4:$I$83))</f>
        <v>1.35</v>
      </c>
      <c r="N75" s="30">
        <f>INDEX('📊 Data'!$S$4:$S$83,MATCH($A75,'📊 Data'!$A$4:$A$83,0))</f>
        <v>86.38</v>
      </c>
      <c r="O75" s="27">
        <f>ROUND((1-PERCENTRANK($E$12:$E$91,E75))*100,1)</f>
        <v>11.4</v>
      </c>
      <c r="P75" s="27">
        <f>ROUND(PERCENTRANK($G$12:$G$91,G75)*100,1)</f>
        <v>75.9</v>
      </c>
      <c r="Q75" s="27">
        <f>ROUND((1-PERCENTRANK($H$12:$H$91,H75))*100,1)</f>
        <v>34.2</v>
      </c>
      <c r="R75" s="31">
        <f>(E75&lt;M75)+(G75&gt;$E$4)+(H75&lt;$E$5)+(N75&gt;=$E$6)</f>
        <v>3</v>
      </c>
      <c r="S75" s="24" t="str">
        <f>IF(R75=4,"Lolos",IF(R75=3,"Borderline","Tidak lolos"))</f>
        <v>Borderline</v>
      </c>
    </row>
    <row r="76">
      <c r="A76" s="23" t="inlineStr">
        <is>
          <t>INDY</t>
        </is>
      </c>
      <c r="B76" s="24" t="str">
        <f>INDEX('📊 Data'!$B$4:$B$83,MATCH($A76,'📊 Data'!$A$4:$A$83,0))</f>
        <v>Indika Energy Tbk.</v>
      </c>
      <c r="C76" s="24" t="str">
        <f>INDEX('📊 Data'!$C$4:$C$83,MATCH($A76,'📊 Data'!$A$4:$A$83,0))</f>
        <v>Energy</v>
      </c>
      <c r="D76" s="25">
        <f>INDEX('📊 Data'!$P$4:$P$83,MATCH($A76,'📊 Data'!$A$4:$A$83,0))</f>
        <v>2020</v>
      </c>
      <c r="E76" s="26">
        <f>INDEX('📊 Data'!$I$4:$I$83,MATCH($A76,'📊 Data'!$A$4:$A$83,0))</f>
        <v>0.57</v>
      </c>
      <c r="F76" s="26">
        <f>INDEX('📊 Data'!$H$4:$H$83,MATCH($A76,'📊 Data'!$A$4:$A$83,0))</f>
        <v>55.22</v>
      </c>
      <c r="G76" s="27">
        <f>INDEX('📊 Data'!$K$4:$K$83,MATCH($A76,'📊 Data'!$A$4:$A$83,0))</f>
        <v>1.02</v>
      </c>
      <c r="H76" s="26">
        <f>INDEX('📊 Data'!$J$4:$J$83,MATCH($A76,'📊 Data'!$A$4:$A$83,0))</f>
        <v>1.39</v>
      </c>
      <c r="I76" s="24" t="str">
        <f>IF(E76&lt;M76,"Murah","Mahal")</f>
        <v>Murah</v>
      </c>
      <c r="J76" s="28">
        <f>ROUND($B$4*O76+$B$5*P76+$B$6*Q76,0)</f>
        <v>41</v>
      </c>
      <c r="K76" s="29" t="inlineStr">
        <is>
          <t>Untuk diteliti, bukan ajakan beli</t>
        </is>
      </c>
      <c r="M76" s="26">
        <f t="array" ref="M76">MEDIAN(IF('📊 Data'!$C$4:$C$83=$C76,'📊 Data'!$I$4:$I$83))</f>
        <v>1.325</v>
      </c>
      <c r="N76" s="30">
        <f>INDEX('📊 Data'!$S$4:$S$83,MATCH($A76,'📊 Data'!$A$4:$A$83,0))</f>
        <v>39.47</v>
      </c>
      <c r="O76" s="27">
        <f>ROUND((1-PERCENTRANK($E$12:$E$91,E76))*100,1)</f>
        <v>77.3</v>
      </c>
      <c r="P76" s="27">
        <f>ROUND(PERCENTRANK($G$12:$G$91,G76)*100,1)</f>
        <v>5</v>
      </c>
      <c r="Q76" s="27">
        <f>ROUND((1-PERCENTRANK($H$12:$H$91,H76))*100,1)</f>
        <v>25.4</v>
      </c>
      <c r="R76" s="31">
        <f>(E76&lt;M76)+(G76&gt;$E$4)+(H76&lt;$E$5)+(N76&gt;=$E$6)</f>
        <v>3</v>
      </c>
      <c r="S76" s="24" t="str">
        <f>IF(R76=4,"Lolos",IF(R76=3,"Borderline","Tidak lolos"))</f>
        <v>Borderline</v>
      </c>
    </row>
    <row r="77">
      <c r="A77" s="23" t="inlineStr">
        <is>
          <t>RATU</t>
        </is>
      </c>
      <c r="B77" s="24" t="str">
        <f>INDEX('📊 Data'!$B$4:$B$83,MATCH($A77,'📊 Data'!$A$4:$A$83,0))</f>
        <v>Raharja Energi Cepu Tbk.</v>
      </c>
      <c r="C77" s="24" t="str">
        <f>INDEX('📊 Data'!$C$4:$C$83,MATCH($A77,'📊 Data'!$A$4:$A$83,0))</f>
        <v>Energy</v>
      </c>
      <c r="D77" s="25">
        <f>INDEX('📊 Data'!$P$4:$P$83,MATCH($A77,'📊 Data'!$A$4:$A$83,0))</f>
        <v>2320</v>
      </c>
      <c r="E77" s="26">
        <f>INDEX('📊 Data'!$I$4:$I$83,MATCH($A77,'📊 Data'!$A$4:$A$83,0))</f>
        <v>9.52</v>
      </c>
      <c r="F77" s="26">
        <f>INDEX('📊 Data'!$H$4:$H$83,MATCH($A77,'📊 Data'!$A$4:$A$83,0))</f>
        <v>28.22</v>
      </c>
      <c r="G77" s="27">
        <f>INDEX('📊 Data'!$K$4:$K$83,MATCH($A77,'📊 Data'!$A$4:$A$83,0))</f>
        <v>33.73</v>
      </c>
      <c r="H77" s="26">
        <f>INDEX('📊 Data'!$J$4:$J$83,MATCH($A77,'📊 Data'!$A$4:$A$83,0))</f>
        <v>2.57</v>
      </c>
      <c r="I77" s="24" t="str">
        <f>IF(E77&lt;M77,"Murah","Mahal")</f>
        <v>Mahal</v>
      </c>
      <c r="J77" s="28">
        <f>ROUND($B$4*O77+$B$5*P77+$B$6*Q77,0)</f>
        <v>40</v>
      </c>
      <c r="K77" s="29" t="inlineStr">
        <is>
          <t>Untuk diteliti, bukan ajakan beli</t>
        </is>
      </c>
      <c r="M77" s="26">
        <f t="array" ref="M77">MEDIAN(IF('📊 Data'!$C$4:$C$83=$C77,'📊 Data'!$I$4:$I$83))</f>
        <v>1.325</v>
      </c>
      <c r="N77" s="30">
        <f>INDEX('📊 Data'!$S$4:$S$83,MATCH($A77,'📊 Data'!$A$4:$A$83,0))</f>
        <v>21.1</v>
      </c>
      <c r="O77" s="27">
        <f>ROUND((1-PERCENTRANK($E$12:$E$91,E77))*100,1)</f>
        <v>1.3</v>
      </c>
      <c r="P77" s="27">
        <f>ROUND(PERCENTRANK($G$12:$G$91,G77)*100,1)</f>
        <v>93.6</v>
      </c>
      <c r="Q77" s="27">
        <f>ROUND((1-PERCENTRANK($H$12:$H$91,H77))*100,1)</f>
        <v>11.4</v>
      </c>
      <c r="R77" s="31">
        <f>(E77&lt;M77)+(G77&gt;$E$4)+(H77&lt;$E$5)+(N77&gt;=$E$6)</f>
        <v>2</v>
      </c>
      <c r="S77" s="24" t="str">
        <f>IF(R77=4,"Lolos",IF(R77=3,"Borderline","Tidak lolos"))</f>
        <v>Tidak lolos</v>
      </c>
    </row>
    <row r="78">
      <c r="A78" s="23" t="inlineStr">
        <is>
          <t>TLKM</t>
        </is>
      </c>
      <c r="B78" s="24" t="str">
        <f>INDEX('📊 Data'!$B$4:$B$83,MATCH($A78,'📊 Data'!$A$4:$A$83,0))</f>
        <v>Telkom Indonesia (Persero) Tbk.</v>
      </c>
      <c r="C78" s="24" t="str">
        <f>INDEX('📊 Data'!$C$4:$C$83,MATCH($A78,'📊 Data'!$A$4:$A$83,0))</f>
        <v>Infrastructures</v>
      </c>
      <c r="D78" s="25">
        <f>INDEX('📊 Data'!$P$4:$P$83,MATCH($A78,'📊 Data'!$A$4:$A$83,0))</f>
        <v>2140</v>
      </c>
      <c r="E78" s="26">
        <f>INDEX('📊 Data'!$I$4:$I$83,MATCH($A78,'📊 Data'!$A$4:$A$83,0))</f>
        <v>1.68</v>
      </c>
      <c r="F78" s="26">
        <f>INDEX('📊 Data'!$H$4:$H$83,MATCH($A78,'📊 Data'!$A$4:$A$83,0))</f>
        <v>12.99</v>
      </c>
      <c r="G78" s="27">
        <f>INDEX('📊 Data'!$K$4:$K$83,MATCH($A78,'📊 Data'!$A$4:$A$83,0))</f>
        <v>12.95</v>
      </c>
      <c r="H78" s="26">
        <f>INDEX('📊 Data'!$J$4:$J$83,MATCH($A78,'📊 Data'!$A$4:$A$83,0))</f>
        <v>1.25</v>
      </c>
      <c r="I78" s="24" t="str">
        <f>IF(E78&lt;M78,"Murah","Mahal")</f>
        <v>Mahal</v>
      </c>
      <c r="J78" s="28">
        <f>ROUND($B$4*O78+$B$5*P78+$B$6*Q78,0)</f>
        <v>39</v>
      </c>
      <c r="K78" s="29" t="inlineStr">
        <is>
          <t>Untuk diteliti, bukan ajakan beli</t>
        </is>
      </c>
      <c r="M78" s="26">
        <f t="array" ref="M78">MEDIAN(IF('📊 Data'!$C$4:$C$83=$C78,'📊 Data'!$I$4:$I$83))</f>
        <v>1.14</v>
      </c>
      <c r="N78" s="30">
        <f>INDEX('📊 Data'!$S$4:$S$83,MATCH($A78,'📊 Data'!$A$4:$A$83,0))</f>
        <v>654.39</v>
      </c>
      <c r="O78" s="27">
        <f>ROUND((1-PERCENTRANK($E$12:$E$91,E78))*100,1)</f>
        <v>26</v>
      </c>
      <c r="P78" s="27">
        <f>ROUND(PERCENTRANK($G$12:$G$91,G78)*100,1)</f>
        <v>56.9</v>
      </c>
      <c r="Q78" s="27">
        <f>ROUND((1-PERCENTRANK($H$12:$H$91,H78))*100,1)</f>
        <v>33</v>
      </c>
      <c r="R78" s="31">
        <f>(E78&lt;M78)+(G78&gt;$E$4)+(H78&lt;$E$5)+(N78&gt;=$E$6)</f>
        <v>2</v>
      </c>
      <c r="S78" s="24" t="str">
        <f>IF(R78=4,"Lolos",IF(R78=3,"Borderline","Tidak lolos"))</f>
        <v>Tidak lolos</v>
      </c>
    </row>
    <row r="79">
      <c r="A79" s="23" t="inlineStr">
        <is>
          <t>BUMI</t>
        </is>
      </c>
      <c r="B79" s="24" t="str">
        <f>INDEX('📊 Data'!$B$4:$B$83,MATCH($A79,'📊 Data'!$A$4:$A$83,0))</f>
        <v>Bumi Resources Tbk.</v>
      </c>
      <c r="C79" s="24" t="str">
        <f>INDEX('📊 Data'!$C$4:$C$83,MATCH($A79,'📊 Data'!$A$4:$A$83,0))</f>
        <v>Energy</v>
      </c>
      <c r="D79" s="25">
        <f>INDEX('📊 Data'!$P$4:$P$83,MATCH($A79,'📊 Data'!$A$4:$A$83,0))</f>
        <v>128</v>
      </c>
      <c r="E79" s="26">
        <f>INDEX('📊 Data'!$I$4:$I$83,MATCH($A79,'📊 Data'!$A$4:$A$83,0))</f>
        <v>1.23</v>
      </c>
      <c r="F79" s="26">
        <f>INDEX('📊 Data'!$H$4:$H$83,MATCH($A79,'📊 Data'!$A$4:$A$83,0))</f>
        <v>31.22</v>
      </c>
      <c r="G79" s="27">
        <f>INDEX('📊 Data'!$K$4:$K$83,MATCH($A79,'📊 Data'!$A$4:$A$83,0))</f>
        <v>3.94</v>
      </c>
      <c r="H79" s="26">
        <f>INDEX('📊 Data'!$J$4:$J$83,MATCH($A79,'📊 Data'!$A$4:$A$83,0))</f>
        <v>0.56</v>
      </c>
      <c r="I79" s="24" t="str">
        <f>IF(E79&lt;M79,"Murah","Mahal")</f>
        <v>Murah</v>
      </c>
      <c r="J79" s="28">
        <f>ROUND($B$4*O79+$B$5*P79+$B$6*Q79,0)</f>
        <v>38</v>
      </c>
      <c r="K79" s="29" t="inlineStr">
        <is>
          <t>Untuk diteliti, bukan ajakan beli</t>
        </is>
      </c>
      <c r="M79" s="26">
        <f t="array" ref="M79">MEDIAN(IF('📊 Data'!$C$4:$C$83=$C79,'📊 Data'!$I$4:$I$83))</f>
        <v>1.325</v>
      </c>
      <c r="N79" s="30">
        <f>INDEX('📊 Data'!$S$4:$S$83,MATCH($A79,'📊 Data'!$A$4:$A$83,0))</f>
        <v>348.73</v>
      </c>
      <c r="O79" s="27">
        <f>ROUND((1-PERCENTRANK($E$12:$E$91,E79))*100,1)</f>
        <v>44.4</v>
      </c>
      <c r="P79" s="27">
        <f>ROUND(PERCENTRANK($G$12:$G$91,G79)*100,1)</f>
        <v>20.2</v>
      </c>
      <c r="Q79" s="27">
        <f>ROUND((1-PERCENTRANK($H$12:$H$91,H79))*100,1)</f>
        <v>65.9</v>
      </c>
      <c r="R79" s="31">
        <f>(E79&lt;M79)+(G79&gt;$E$4)+(H79&lt;$E$5)+(N79&gt;=$E$6)</f>
        <v>3</v>
      </c>
      <c r="S79" s="24" t="str">
        <f>IF(R79=4,"Lolos",IF(R79=3,"Borderline","Tidak lolos"))</f>
        <v>Borderline</v>
      </c>
    </row>
    <row r="80">
      <c r="A80" s="23" t="inlineStr">
        <is>
          <t>MBMA</t>
        </is>
      </c>
      <c r="B80" s="24" t="str">
        <f>INDEX('📊 Data'!$B$4:$B$83,MATCH($A80,'📊 Data'!$A$4:$A$83,0))</f>
        <v>Merdeka Battery Materials Tbk.</v>
      </c>
      <c r="C80" s="24" t="str">
        <f>INDEX('📊 Data'!$C$4:$C$83,MATCH($A80,'📊 Data'!$A$4:$A$83,0))</f>
        <v>Basic Materials</v>
      </c>
      <c r="D80" s="25">
        <f>INDEX('📊 Data'!$P$4:$P$83,MATCH($A80,'📊 Data'!$A$4:$A$83,0))</f>
        <v>330</v>
      </c>
      <c r="E80" s="26">
        <f>INDEX('📊 Data'!$I$4:$I$83,MATCH($A80,'📊 Data'!$A$4:$A$83,0))</f>
        <v>1.19</v>
      </c>
      <c r="F80" s="26">
        <f>INDEX('📊 Data'!$H$4:$H$83,MATCH($A80,'📊 Data'!$A$4:$A$83,0))</f>
        <v>38.16</v>
      </c>
      <c r="G80" s="27">
        <f>INDEX('📊 Data'!$K$4:$K$83,MATCH($A80,'📊 Data'!$A$4:$A$83,0))</f>
        <v>3.11</v>
      </c>
      <c r="H80" s="26">
        <f>INDEX('📊 Data'!$J$4:$J$83,MATCH($A80,'📊 Data'!$A$4:$A$83,0))</f>
        <v>0.72</v>
      </c>
      <c r="I80" s="24" t="str">
        <f>IF(E80&lt;M80,"Murah","Mahal")</f>
        <v>Mahal</v>
      </c>
      <c r="J80" s="28">
        <f>ROUND($B$4*O80+$B$5*P80+$B$6*Q80,0)</f>
        <v>35</v>
      </c>
      <c r="K80" s="29" t="inlineStr">
        <is>
          <t>Untuk diteliti, bukan ajakan beli</t>
        </is>
      </c>
      <c r="M80" s="26">
        <f t="array" ref="M80">MEDIAN(IF('📊 Data'!$C$4:$C$83=$C80,'📊 Data'!$I$4:$I$83))</f>
        <v>1.13</v>
      </c>
      <c r="N80" s="30">
        <f>INDEX('📊 Data'!$S$4:$S$83,MATCH($A80,'📊 Data'!$A$4:$A$83,0))</f>
        <v>45.82</v>
      </c>
      <c r="O80" s="27">
        <f>ROUND((1-PERCENTRANK($E$12:$E$91,E80))*100,1)</f>
        <v>48.2</v>
      </c>
      <c r="P80" s="27">
        <f>ROUND(PERCENTRANK($G$12:$G$91,G80)*100,1)</f>
        <v>13.9</v>
      </c>
      <c r="Q80" s="27">
        <f>ROUND((1-PERCENTRANK($H$12:$H$91,H80))*100,1)</f>
        <v>54.5</v>
      </c>
      <c r="R80" s="31">
        <f>(E80&lt;M80)+(G80&gt;$E$4)+(H80&lt;$E$5)+(N80&gt;=$E$6)</f>
        <v>2</v>
      </c>
      <c r="S80" s="24" t="str">
        <f>IF(R80=4,"Lolos",IF(R80=3,"Borderline","Tidak lolos"))</f>
        <v>Tidak lolos</v>
      </c>
    </row>
    <row r="81">
      <c r="A81" s="23" t="inlineStr">
        <is>
          <t>AMMN</t>
        </is>
      </c>
      <c r="B81" s="24" t="str">
        <f>INDEX('📊 Data'!$B$4:$B$83,MATCH($A81,'📊 Data'!$A$4:$A$83,0))</f>
        <v>Amman Mineral Internasional Tbk.</v>
      </c>
      <c r="C81" s="24" t="str">
        <f>INDEX('📊 Data'!$C$4:$C$83,MATCH($A81,'📊 Data'!$A$4:$A$83,0))</f>
        <v>Basic Materials</v>
      </c>
      <c r="D81" s="25">
        <f>INDEX('📊 Data'!$P$4:$P$83,MATCH($A81,'📊 Data'!$A$4:$A$83,0))</f>
        <v>3760</v>
      </c>
      <c r="E81" s="26">
        <f>INDEX('📊 Data'!$I$4:$I$83,MATCH($A81,'📊 Data'!$A$4:$A$83,0))</f>
        <v>3.12</v>
      </c>
      <c r="F81" s="26">
        <f>INDEX('📊 Data'!$H$4:$H$83,MATCH($A81,'📊 Data'!$A$4:$A$83,0))</f>
        <v>21.09</v>
      </c>
      <c r="G81" s="27">
        <f>INDEX('📊 Data'!$K$4:$K$83,MATCH($A81,'📊 Data'!$A$4:$A$83,0))</f>
        <v>14.78</v>
      </c>
      <c r="H81" s="26">
        <f>INDEX('📊 Data'!$J$4:$J$83,MATCH($A81,'📊 Data'!$A$4:$A$83,0))</f>
        <v>1.35</v>
      </c>
      <c r="I81" s="24" t="str">
        <f>IF(E81&lt;M81,"Murah","Mahal")</f>
        <v>Mahal</v>
      </c>
      <c r="J81" s="28">
        <f>ROUND($B$4*O81+$B$5*P81+$B$6*Q81,0)</f>
        <v>35</v>
      </c>
      <c r="K81" s="29" t="inlineStr">
        <is>
          <t>Untuk diteliti, bukan ajakan beli</t>
        </is>
      </c>
      <c r="M81" s="26">
        <f t="array" ref="M81">MEDIAN(IF('📊 Data'!$C$4:$C$83=$C81,'📊 Data'!$I$4:$I$83))</f>
        <v>1.13</v>
      </c>
      <c r="N81" s="30">
        <f>INDEX('📊 Data'!$S$4:$S$83,MATCH($A81,'📊 Data'!$A$4:$A$83,0))</f>
        <v>248.67</v>
      </c>
      <c r="O81" s="27">
        <f>ROUND((1-PERCENTRANK($E$12:$E$91,E81))*100,1)</f>
        <v>8.9</v>
      </c>
      <c r="P81" s="27">
        <f>ROUND(PERCENTRANK($G$12:$G$91,G81)*100,1)</f>
        <v>67</v>
      </c>
      <c r="Q81" s="27">
        <f>ROUND((1-PERCENTRANK($H$12:$H$91,H81))*100,1)</f>
        <v>27.9</v>
      </c>
      <c r="R81" s="31">
        <f>(E81&lt;M81)+(G81&gt;$E$4)+(H81&lt;$E$5)+(N81&gt;=$E$6)</f>
        <v>2</v>
      </c>
      <c r="S81" s="24" t="str">
        <f>IF(R81=4,"Lolos",IF(R81=3,"Borderline","Tidak lolos"))</f>
        <v>Tidak lolos</v>
      </c>
    </row>
    <row r="82">
      <c r="A82" s="23" t="inlineStr">
        <is>
          <t>RAJA</t>
        </is>
      </c>
      <c r="B82" s="24" t="str">
        <f>INDEX('📊 Data'!$B$4:$B$83,MATCH($A82,'📊 Data'!$A$4:$A$83,0))</f>
        <v>Rukun Raharja Tbk.</v>
      </c>
      <c r="C82" s="24" t="str">
        <f>INDEX('📊 Data'!$C$4:$C$83,MATCH($A82,'📊 Data'!$A$4:$A$83,0))</f>
        <v>Energy</v>
      </c>
      <c r="D82" s="25">
        <f>INDEX('📊 Data'!$P$4:$P$83,MATCH($A82,'📊 Data'!$A$4:$A$83,0))</f>
        <v>452</v>
      </c>
      <c r="E82" s="26">
        <f>INDEX('📊 Data'!$I$4:$I$83,MATCH($A82,'📊 Data'!$A$4:$A$83,0))</f>
        <v>2.98</v>
      </c>
      <c r="F82" s="26">
        <f>INDEX('📊 Data'!$H$4:$H$83,MATCH($A82,'📊 Data'!$A$4:$A$83,0))</f>
        <v>20.67</v>
      </c>
      <c r="G82" s="27">
        <f>INDEX('📊 Data'!$K$4:$K$83,MATCH($A82,'📊 Data'!$A$4:$A$83,0))</f>
        <v>14.42</v>
      </c>
      <c r="H82" s="26">
        <f>INDEX('📊 Data'!$J$4:$J$83,MATCH($A82,'📊 Data'!$A$4:$A$83,0))</f>
        <v>1.38</v>
      </c>
      <c r="I82" s="24" t="str">
        <f>IF(E82&lt;M82,"Murah","Mahal")</f>
        <v>Mahal</v>
      </c>
      <c r="J82" s="28">
        <f>ROUND($B$4*O82+$B$5*P82+$B$6*Q82,0)</f>
        <v>35</v>
      </c>
      <c r="K82" s="29" t="inlineStr">
        <is>
          <t>Untuk diteliti, bukan ajakan beli</t>
        </is>
      </c>
      <c r="M82" s="26">
        <f t="array" ref="M82">MEDIAN(IF('📊 Data'!$C$4:$C$83=$C82,'📊 Data'!$I$4:$I$83))</f>
        <v>1.325</v>
      </c>
      <c r="N82" s="30">
        <f>INDEX('📊 Data'!$S$4:$S$83,MATCH($A82,'📊 Data'!$A$4:$A$83,0))</f>
        <v>38.26</v>
      </c>
      <c r="O82" s="27">
        <f>ROUND((1-PERCENTRANK($E$12:$E$91,E82))*100,1)</f>
        <v>10.2</v>
      </c>
      <c r="P82" s="27">
        <f>ROUND(PERCENTRANK($G$12:$G$91,G82)*100,1)</f>
        <v>65.1</v>
      </c>
      <c r="Q82" s="27">
        <f>ROUND((1-PERCENTRANK($H$12:$H$91,H82))*100,1)</f>
        <v>26.6</v>
      </c>
      <c r="R82" s="31">
        <f>(E82&lt;M82)+(G82&gt;$E$4)+(H82&lt;$E$5)+(N82&gt;=$E$6)</f>
        <v>2</v>
      </c>
      <c r="S82" s="24" t="str">
        <f>IF(R82=4,"Lolos",IF(R82=3,"Borderline","Tidak lolos"))</f>
        <v>Tidak lolos</v>
      </c>
    </row>
    <row r="83">
      <c r="A83" s="23" t="inlineStr">
        <is>
          <t>ENRG</t>
        </is>
      </c>
      <c r="B83" s="24" t="str">
        <f>INDEX('📊 Data'!$B$4:$B$83,MATCH($A83,'📊 Data'!$A$4:$A$83,0))</f>
        <v>Energi Mega Persada Tbk.</v>
      </c>
      <c r="C83" s="24" t="str">
        <f>INDEX('📊 Data'!$C$4:$C$83,MATCH($A83,'📊 Data'!$A$4:$A$83,0))</f>
        <v>Energy</v>
      </c>
      <c r="D83" s="25">
        <f>INDEX('📊 Data'!$P$4:$P$83,MATCH($A83,'📊 Data'!$A$4:$A$83,0))</f>
        <v>765</v>
      </c>
      <c r="E83" s="26">
        <f>INDEX('📊 Data'!$I$4:$I$83,MATCH($A83,'📊 Data'!$A$4:$A$83,0))</f>
        <v>2.26</v>
      </c>
      <c r="F83" s="26">
        <f>INDEX('📊 Data'!$H$4:$H$83,MATCH($A83,'📊 Data'!$A$4:$A$83,0))</f>
        <v>20.31</v>
      </c>
      <c r="G83" s="27">
        <f>INDEX('📊 Data'!$K$4:$K$83,MATCH($A83,'📊 Data'!$A$4:$A$83,0))</f>
        <v>11.12</v>
      </c>
      <c r="H83" s="26">
        <f>INDEX('📊 Data'!$J$4:$J$83,MATCH($A83,'📊 Data'!$A$4:$A$83,0))</f>
        <v>1.22</v>
      </c>
      <c r="I83" s="24" t="str">
        <f>IF(E83&lt;M83,"Murah","Mahal")</f>
        <v>Mahal</v>
      </c>
      <c r="J83" s="28">
        <f>ROUND($B$4*O83+$B$5*P83+$B$6*Q83,0)</f>
        <v>31</v>
      </c>
      <c r="K83" s="29" t="inlineStr">
        <is>
          <t>Untuk diteliti, bukan ajakan beli</t>
        </is>
      </c>
      <c r="M83" s="26">
        <f t="array" ref="M83">MEDIAN(IF('📊 Data'!$C$4:$C$83=$C83,'📊 Data'!$I$4:$I$83))</f>
        <v>1.325</v>
      </c>
      <c r="N83" s="30">
        <f>INDEX('📊 Data'!$S$4:$S$83,MATCH($A83,'📊 Data'!$A$4:$A$83,0))</f>
        <v>164.11</v>
      </c>
      <c r="O83" s="27">
        <f>ROUND((1-PERCENTRANK($E$12:$E$91,E83))*100,1)</f>
        <v>15.2</v>
      </c>
      <c r="P83" s="27">
        <f>ROUND(PERCENTRANK($G$12:$G$91,G83)*100,1)</f>
        <v>48.1</v>
      </c>
      <c r="Q83" s="27">
        <f>ROUND((1-PERCENTRANK($H$12:$H$91,H83))*100,1)</f>
        <v>35.5</v>
      </c>
      <c r="R83" s="31">
        <f>(E83&lt;M83)+(G83&gt;$E$4)+(H83&lt;$E$5)+(N83&gt;=$E$6)</f>
        <v>2</v>
      </c>
      <c r="S83" s="24" t="str">
        <f>IF(R83=4,"Lolos",IF(R83=3,"Borderline","Tidak lolos"))</f>
        <v>Tidak lolos</v>
      </c>
    </row>
    <row r="84">
      <c r="A84" s="23" t="inlineStr">
        <is>
          <t>BRPT</t>
        </is>
      </c>
      <c r="B84" s="24" t="str">
        <f>INDEX('📊 Data'!$B$4:$B$83,MATCH($A84,'📊 Data'!$A$4:$A$83,0))</f>
        <v>Barito Pacific Tbk.</v>
      </c>
      <c r="C84" s="24" t="str">
        <f>INDEX('📊 Data'!$C$4:$C$83,MATCH($A84,'📊 Data'!$A$4:$A$83,0))</f>
        <v>Basic Materials</v>
      </c>
      <c r="D84" s="25">
        <f>INDEX('📊 Data'!$P$4:$P$83,MATCH($A84,'📊 Data'!$A$4:$A$83,0))</f>
        <v>1325</v>
      </c>
      <c r="E84" s="26">
        <f>INDEX('📊 Data'!$I$4:$I$83,MATCH($A84,'📊 Data'!$A$4:$A$83,0))</f>
        <v>1.13</v>
      </c>
      <c r="F84" s="26">
        <f>INDEX('📊 Data'!$H$4:$H$83,MATCH($A84,'📊 Data'!$A$4:$A$83,0))</f>
        <v>45.93</v>
      </c>
      <c r="G84" s="27">
        <f>INDEX('📊 Data'!$K$4:$K$83,MATCH($A84,'📊 Data'!$A$4:$A$83,0))</f>
        <v>2.47</v>
      </c>
      <c r="H84" s="26">
        <f>INDEX('📊 Data'!$J$4:$J$83,MATCH($A84,'📊 Data'!$A$4:$A$83,0))</f>
        <v>1.92</v>
      </c>
      <c r="I84" s="24" t="str">
        <f>IF(E84&lt;M84,"Murah","Mahal")</f>
        <v>Mahal</v>
      </c>
      <c r="J84" s="28">
        <f>ROUND($B$4*O84+$B$5*P84+$B$6*Q84,0)</f>
        <v>30</v>
      </c>
      <c r="K84" s="29" t="inlineStr">
        <is>
          <t>Untuk diteliti, bukan ajakan beli</t>
        </is>
      </c>
      <c r="M84" s="26">
        <f t="array" ref="M84">MEDIAN(IF('📊 Data'!$C$4:$C$83=$C84,'📊 Data'!$I$4:$I$83))</f>
        <v>1.13</v>
      </c>
      <c r="N84" s="30">
        <f>INDEX('📊 Data'!$S$4:$S$83,MATCH($A84,'📊 Data'!$A$4:$A$83,0))</f>
        <v>140.35</v>
      </c>
      <c r="O84" s="27">
        <f>ROUND((1-PERCENTRANK($E$12:$E$91,E84))*100,1)</f>
        <v>50.7</v>
      </c>
      <c r="P84" s="27">
        <f>ROUND(PERCENTRANK($G$12:$G$91,G84)*100,1)</f>
        <v>11.3</v>
      </c>
      <c r="Q84" s="27">
        <f>ROUND((1-PERCENTRANK($H$12:$H$91,H84))*100,1)</f>
        <v>17.8</v>
      </c>
      <c r="R84" s="31">
        <f>(E84&lt;M84)+(G84&gt;$E$4)+(H84&lt;$E$5)+(N84&gt;=$E$6)</f>
        <v>1</v>
      </c>
      <c r="S84" s="24" t="str">
        <f>IF(R84=4,"Lolos",IF(R84=3,"Borderline","Tidak lolos"))</f>
        <v>Tidak lolos</v>
      </c>
    </row>
    <row r="85">
      <c r="A85" s="23" t="inlineStr">
        <is>
          <t>ARTO</t>
        </is>
      </c>
      <c r="B85" s="24" t="str">
        <f>INDEX('📊 Data'!$B$4:$B$83,MATCH($A85,'📊 Data'!$A$4:$A$83,0))</f>
        <v>Bank Jago Tbk.</v>
      </c>
      <c r="C85" s="24" t="str">
        <f>INDEX('📊 Data'!$C$4:$C$83,MATCH($A85,'📊 Data'!$A$4:$A$83,0))</f>
        <v>Financials</v>
      </c>
      <c r="D85" s="25">
        <f>INDEX('📊 Data'!$P$4:$P$83,MATCH($A85,'📊 Data'!$A$4:$A$83,0))</f>
        <v>575</v>
      </c>
      <c r="E85" s="26">
        <f>INDEX('📊 Data'!$I$4:$I$83,MATCH($A85,'📊 Data'!$A$4:$A$83,0))</f>
        <v>1.22</v>
      </c>
      <c r="F85" s="26">
        <f>INDEX('📊 Data'!$H$4:$H$83,MATCH($A85,'📊 Data'!$A$4:$A$83,0))</f>
        <v>32.58</v>
      </c>
      <c r="G85" s="27">
        <f>INDEX('📊 Data'!$K$4:$K$83,MATCH($A85,'📊 Data'!$A$4:$A$83,0))</f>
        <v>3.75</v>
      </c>
      <c r="H85" s="26">
        <f>INDEX('📊 Data'!$J$4:$J$83,MATCH($A85,'📊 Data'!$A$4:$A$83,0))</f>
        <v>3.54</v>
      </c>
      <c r="I85" s="24" t="str">
        <f>IF(E85&lt;M85,"Murah","Mahal")</f>
        <v>Murah</v>
      </c>
      <c r="J85" s="28">
        <f>ROUND($B$4*O85+$B$5*P85+$B$6*Q85,0)</f>
        <v>29</v>
      </c>
      <c r="K85" s="29" t="inlineStr">
        <is>
          <t>Untuk diteliti, bukan ajakan beli</t>
        </is>
      </c>
      <c r="M85" s="26">
        <f t="array" ref="M85">MEDIAN(IF('📊 Data'!$C$4:$C$83=$C85,'📊 Data'!$I$4:$I$83))</f>
        <v>1.24</v>
      </c>
      <c r="N85" s="30">
        <f>INDEX('📊 Data'!$S$4:$S$83,MATCH($A85,'📊 Data'!$A$4:$A$83,0))</f>
        <v>9.87</v>
      </c>
      <c r="O85" s="27">
        <f>ROUND((1-PERCENTRANK($E$12:$E$91,E85))*100,1)</f>
        <v>45.6</v>
      </c>
      <c r="P85" s="27">
        <f>ROUND(PERCENTRANK($G$12:$G$91,G85)*100,1)</f>
        <v>18.9</v>
      </c>
      <c r="Q85" s="27">
        <f>ROUND((1-PERCENTRANK($H$12:$H$91,H85))*100,1)</f>
        <v>8.9</v>
      </c>
      <c r="R85" s="31">
        <f>(E85&lt;M85)+(G85&gt;$E$4)+(H85&lt;$E$5)+(N85&gt;=$E$6)</f>
        <v>2</v>
      </c>
      <c r="S85" s="24" t="str">
        <f>IF(R85=4,"Lolos",IF(R85=3,"Borderline","Tidak lolos"))</f>
        <v>Tidak lolos</v>
      </c>
    </row>
    <row r="86">
      <c r="A86" s="23" t="inlineStr">
        <is>
          <t>GOTO</t>
        </is>
      </c>
      <c r="B86" s="24" t="str">
        <f>INDEX('📊 Data'!$B$4:$B$83,MATCH($A86,'📊 Data'!$A$4:$A$83,0))</f>
        <v>GoTo Gojek Tokopedia Tbk.</v>
      </c>
      <c r="C86" s="24" t="str">
        <f>INDEX('📊 Data'!$C$4:$C$83,MATCH($A86,'📊 Data'!$A$4:$A$83,0))</f>
        <v>Technology</v>
      </c>
      <c r="D86" s="25">
        <f>INDEX('📊 Data'!$P$4:$P$83,MATCH($A86,'📊 Data'!$A$4:$A$83,0))</f>
        <v>24</v>
      </c>
      <c r="E86" s="26">
        <f>INDEX('📊 Data'!$I$4:$I$83,MATCH($A86,'📊 Data'!$A$4:$A$83,0))</f>
        <v>1.26</v>
      </c>
      <c r="F86" s="26">
        <f>INDEX('📊 Data'!$H$4:$H$83,MATCH($A86,'📊 Data'!$A$4:$A$83,0))</f>
        <v>19728.83</v>
      </c>
      <c r="G86" s="27">
        <f>INDEX('📊 Data'!$K$4:$K$83,MATCH($A86,'📊 Data'!$A$4:$A$83,0))</f>
        <v>0.01</v>
      </c>
      <c r="H86" s="26">
        <f>INDEX('📊 Data'!$J$4:$J$83,MATCH($A86,'📊 Data'!$A$4:$A$83,0))</f>
        <v>0.64</v>
      </c>
      <c r="I86" s="24" t="str">
        <f>IF(E86&lt;M86,"Murah","Mahal")</f>
        <v>Mahal</v>
      </c>
      <c r="J86" s="28">
        <f>ROUND($B$4*O86+$B$5*P86+$B$6*Q86,0)</f>
        <v>29</v>
      </c>
      <c r="K86" s="29" t="inlineStr">
        <is>
          <t>Untuk diteliti, bukan ajakan beli</t>
        </is>
      </c>
      <c r="M86" s="26">
        <f t="array" ref="M86">MEDIAN(IF('📊 Data'!$C$4:$C$83=$C86,'📊 Data'!$I$4:$I$83))</f>
        <v>0.72</v>
      </c>
      <c r="N86" s="30">
        <f>INDEX('📊 Data'!$S$4:$S$83,MATCH($A86,'📊 Data'!$A$4:$A$83,0))</f>
        <v>464.84</v>
      </c>
      <c r="O86" s="27">
        <f>ROUND((1-PERCENTRANK($E$12:$E$91,E86))*100,1)</f>
        <v>42.5</v>
      </c>
      <c r="P86" s="27">
        <f>ROUND(PERCENTRANK($G$12:$G$91,G86)*100,1)</f>
        <v>2.5</v>
      </c>
      <c r="Q86" s="27">
        <f>ROUND((1-PERCENTRANK($H$12:$H$91,H86))*100,1)</f>
        <v>59.5</v>
      </c>
      <c r="R86" s="31">
        <f>(E86&lt;M86)+(G86&gt;$E$4)+(H86&lt;$E$5)+(N86&gt;=$E$6)</f>
        <v>2</v>
      </c>
      <c r="S86" s="24" t="str">
        <f>IF(R86=4,"Lolos",IF(R86=3,"Borderline","Tidak lolos"))</f>
        <v>Tidak lolos</v>
      </c>
    </row>
    <row r="87">
      <c r="A87" s="23" t="inlineStr">
        <is>
          <t>MDKA</t>
        </is>
      </c>
      <c r="B87" s="24" t="str">
        <f>INDEX('📊 Data'!$B$4:$B$83,MATCH($A87,'📊 Data'!$A$4:$A$83,0))</f>
        <v>Merdeka Copper Gold Tbk.</v>
      </c>
      <c r="C87" s="24" t="str">
        <f>INDEX('📊 Data'!$C$4:$C$83,MATCH($A87,'📊 Data'!$A$4:$A$83,0))</f>
        <v>Basic Materials</v>
      </c>
      <c r="D87" s="25">
        <f>INDEX('📊 Data'!$P$4:$P$83,MATCH($A87,'📊 Data'!$A$4:$A$83,0))</f>
        <v>2000</v>
      </c>
      <c r="E87" s="26">
        <f>INDEX('📊 Data'!$I$4:$I$83,MATCH($A87,'📊 Data'!$A$4:$A$83,0))</f>
        <v>1.27</v>
      </c>
      <c r="F87" s="26">
        <f>INDEX('📊 Data'!$H$4:$H$83,MATCH($A87,'📊 Data'!$A$4:$A$83,0))</f>
        <v>68.25</v>
      </c>
      <c r="G87" s="27">
        <f>INDEX('📊 Data'!$K$4:$K$83,MATCH($A87,'📊 Data'!$A$4:$A$83,0))</f>
        <v>1.86</v>
      </c>
      <c r="H87" s="26">
        <f>INDEX('📊 Data'!$J$4:$J$83,MATCH($A87,'📊 Data'!$A$4:$A$83,0))</f>
        <v>1.09</v>
      </c>
      <c r="I87" s="24" t="str">
        <f>IF(E87&lt;M87,"Murah","Mahal")</f>
        <v>Mahal</v>
      </c>
      <c r="J87" s="28">
        <f>ROUND($B$4*O87+$B$5*P87+$B$6*Q87,0)</f>
        <v>27</v>
      </c>
      <c r="K87" s="29" t="inlineStr">
        <is>
          <t>Untuk diteliti, bukan ajakan beli</t>
        </is>
      </c>
      <c r="M87" s="26">
        <f t="array" ref="M87">MEDIAN(IF('📊 Data'!$C$4:$C$83=$C87,'📊 Data'!$I$4:$I$83))</f>
        <v>1.13</v>
      </c>
      <c r="N87" s="30">
        <f>INDEX('📊 Data'!$S$4:$S$83,MATCH($A87,'📊 Data'!$A$4:$A$83,0))</f>
        <v>104.69</v>
      </c>
      <c r="O87" s="27">
        <f>ROUND((1-PERCENTRANK($E$12:$E$91,E87))*100,1)</f>
        <v>40.6</v>
      </c>
      <c r="P87" s="27">
        <f>ROUND(PERCENTRANK($G$12:$G$91,G87)*100,1)</f>
        <v>6.3</v>
      </c>
      <c r="Q87" s="27">
        <f>ROUND((1-PERCENTRANK($H$12:$H$91,H87))*100,1)</f>
        <v>40.6</v>
      </c>
      <c r="R87" s="31">
        <f>(E87&lt;M87)+(G87&gt;$E$4)+(H87&lt;$E$5)+(N87&gt;=$E$6)</f>
        <v>2</v>
      </c>
      <c r="S87" s="24" t="str">
        <f>IF(R87=4,"Lolos",IF(R87=3,"Borderline","Tidak lolos"))</f>
        <v>Tidak lolos</v>
      </c>
    </row>
    <row r="88">
      <c r="A88" s="23" t="inlineStr">
        <is>
          <t>PTRO</t>
        </is>
      </c>
      <c r="B88" s="24" t="str">
        <f>INDEX('📊 Data'!$B$4:$B$83,MATCH($A88,'📊 Data'!$A$4:$A$83,0))</f>
        <v>Petrosea Tbk.</v>
      </c>
      <c r="C88" s="24" t="str">
        <f>INDEX('📊 Data'!$C$4:$C$83,MATCH($A88,'📊 Data'!$A$4:$A$83,0))</f>
        <v>Energy</v>
      </c>
      <c r="D88" s="25">
        <f>INDEX('📊 Data'!$P$4:$P$83,MATCH($A88,'📊 Data'!$A$4:$A$83,0))</f>
        <v>2870</v>
      </c>
      <c r="E88" s="26">
        <f>INDEX('📊 Data'!$I$4:$I$83,MATCH($A88,'📊 Data'!$A$4:$A$83,0))</f>
        <v>8.99</v>
      </c>
      <c r="F88" s="26">
        <f>INDEX('📊 Data'!$H$4:$H$83,MATCH($A88,'📊 Data'!$A$4:$A$83,0))</f>
        <v>78.43</v>
      </c>
      <c r="G88" s="27">
        <f>INDEX('📊 Data'!$K$4:$K$83,MATCH($A88,'📊 Data'!$A$4:$A$83,0))</f>
        <v>11.46</v>
      </c>
      <c r="H88" s="26">
        <f>INDEX('📊 Data'!$J$4:$J$83,MATCH($A88,'📊 Data'!$A$4:$A$83,0))</f>
        <v>3.76</v>
      </c>
      <c r="I88" s="24" t="str">
        <f>IF(E88&lt;M88,"Murah","Mahal")</f>
        <v>Mahal</v>
      </c>
      <c r="J88" s="28">
        <f>ROUND($B$4*O88+$B$5*P88+$B$6*Q88,0)</f>
        <v>23</v>
      </c>
      <c r="K88" s="29" t="inlineStr">
        <is>
          <t>Untuk diteliti, bukan ajakan beli</t>
        </is>
      </c>
      <c r="M88" s="26">
        <f t="array" ref="M88">MEDIAN(IF('📊 Data'!$C$4:$C$83=$C88,'📊 Data'!$I$4:$I$83))</f>
        <v>1.325</v>
      </c>
      <c r="N88" s="30">
        <f>INDEX('📊 Data'!$S$4:$S$83,MATCH($A88,'📊 Data'!$A$4:$A$83,0))</f>
        <v>201.26</v>
      </c>
      <c r="O88" s="27">
        <f>ROUND((1-PERCENTRANK($E$12:$E$91,E88))*100,1)</f>
        <v>2.6</v>
      </c>
      <c r="P88" s="27">
        <f>ROUND(PERCENTRANK($G$12:$G$91,G88)*100,1)</f>
        <v>51.8</v>
      </c>
      <c r="Q88" s="27">
        <f>ROUND((1-PERCENTRANK($H$12:$H$91,H88))*100,1)</f>
        <v>7.6</v>
      </c>
      <c r="R88" s="31">
        <f>(E88&lt;M88)+(G88&gt;$E$4)+(H88&lt;$E$5)+(N88&gt;=$E$6)</f>
        <v>1</v>
      </c>
      <c r="S88" s="24" t="str">
        <f>IF(R88=4,"Lolos",IF(R88=3,"Borderline","Tidak lolos"))</f>
        <v>Tidak lolos</v>
      </c>
    </row>
    <row r="89">
      <c r="A89" s="23" t="inlineStr">
        <is>
          <t>BRMS</t>
        </is>
      </c>
      <c r="B89" s="24" t="str">
        <f>INDEX('📊 Data'!$B$4:$B$83,MATCH($A89,'📊 Data'!$A$4:$A$83,0))</f>
        <v>Bumi Resources Minerals Tbk.</v>
      </c>
      <c r="C89" s="24" t="str">
        <f>INDEX('📊 Data'!$C$4:$C$83,MATCH($A89,'📊 Data'!$A$4:$A$83,0))</f>
        <v>Basic Materials</v>
      </c>
      <c r="D89" s="25">
        <f>INDEX('📊 Data'!$P$4:$P$83,MATCH($A89,'📊 Data'!$A$4:$A$83,0))</f>
        <v>398</v>
      </c>
      <c r="E89" s="26">
        <f>INDEX('📊 Data'!$I$4:$I$83,MATCH($A89,'📊 Data'!$A$4:$A$83,0))</f>
        <v>4.46</v>
      </c>
      <c r="F89" s="26">
        <f>INDEX('📊 Data'!$H$4:$H$83,MATCH($A89,'📊 Data'!$A$4:$A$83,0))</f>
        <v>119.9</v>
      </c>
      <c r="G89" s="27">
        <f>INDEX('📊 Data'!$K$4:$K$83,MATCH($A89,'📊 Data'!$A$4:$A$83,0))</f>
        <v>3.72</v>
      </c>
      <c r="H89" s="26">
        <f>INDEX('📊 Data'!$J$4:$J$83,MATCH($A89,'📊 Data'!$A$4:$A$83,0))</f>
        <v>0.35</v>
      </c>
      <c r="I89" s="24" t="str">
        <f>IF(E89&lt;M89,"Murah","Mahal")</f>
        <v>Mahal</v>
      </c>
      <c r="J89" s="28">
        <f>ROUND($B$4*O89+$B$5*P89+$B$6*Q89,0)</f>
        <v>22</v>
      </c>
      <c r="K89" s="29" t="inlineStr">
        <is>
          <t>Untuk diteliti, bukan ajakan beli</t>
        </is>
      </c>
      <c r="M89" s="26">
        <f t="array" ref="M89">MEDIAN(IF('📊 Data'!$C$4:$C$83=$C89,'📊 Data'!$I$4:$I$83))</f>
        <v>1.13</v>
      </c>
      <c r="N89" s="30">
        <f>INDEX('📊 Data'!$S$4:$S$83,MATCH($A89,'📊 Data'!$A$4:$A$83,0))</f>
        <v>138.97</v>
      </c>
      <c r="O89" s="27">
        <f>ROUND((1-PERCENTRANK($E$12:$E$91,E89))*100,1)</f>
        <v>5.1</v>
      </c>
      <c r="P89" s="27">
        <f>ROUND(PERCENTRANK($G$12:$G$91,G89)*100,1)</f>
        <v>17.7</v>
      </c>
      <c r="Q89" s="27">
        <f>ROUND((1-PERCENTRANK($H$12:$H$91,H89))*100,1)</f>
        <v>82.3</v>
      </c>
      <c r="R89" s="31">
        <f>(E89&lt;M89)+(G89&gt;$E$4)+(H89&lt;$E$5)+(N89&gt;=$E$6)</f>
        <v>2</v>
      </c>
      <c r="S89" s="24" t="str">
        <f>IF(R89=4,"Lolos",IF(R89=3,"Borderline","Tidak lolos"))</f>
        <v>Tidak lolos</v>
      </c>
    </row>
    <row r="90">
      <c r="A90" s="23" t="inlineStr">
        <is>
          <t>TPIA</t>
        </is>
      </c>
      <c r="B90" s="24" t="str">
        <f>INDEX('📊 Data'!$B$4:$B$83,MATCH($A90,'📊 Data'!$A$4:$A$83,0))</f>
        <v>Chandra Asri Pacific Tbk.</v>
      </c>
      <c r="C90" s="24" t="str">
        <f>INDEX('📊 Data'!$C$4:$C$83,MATCH($A90,'📊 Data'!$A$4:$A$83,0))</f>
        <v>Basic Materials</v>
      </c>
      <c r="D90" s="25">
        <f>INDEX('📊 Data'!$P$4:$P$83,MATCH($A90,'📊 Data'!$A$4:$A$83,0))</f>
        <v>1360</v>
      </c>
      <c r="E90" s="26">
        <f>INDEX('📊 Data'!$I$4:$I$83,MATCH($A90,'📊 Data'!$A$4:$A$83,0))</f>
        <v>1.69</v>
      </c>
      <c r="F90" s="26">
        <f>INDEX('📊 Data'!$H$4:$H$83,MATCH($A90,'📊 Data'!$A$4:$A$83,0))</f>
        <v>51.77</v>
      </c>
      <c r="G90" s="27">
        <f>INDEX('📊 Data'!$K$4:$K$83,MATCH($A90,'📊 Data'!$A$4:$A$83,0))</f>
        <v>3.26</v>
      </c>
      <c r="H90" s="26">
        <f>INDEX('📊 Data'!$J$4:$J$83,MATCH($A90,'📊 Data'!$A$4:$A$83,0))</f>
        <v>1.77</v>
      </c>
      <c r="I90" s="24" t="str">
        <f>IF(E90&lt;M90,"Murah","Mahal")</f>
        <v>Mahal</v>
      </c>
      <c r="J90" s="28">
        <f>ROUND($B$4*O90+$B$5*P90+$B$6*Q90,0)</f>
        <v>20</v>
      </c>
      <c r="K90" s="29" t="inlineStr">
        <is>
          <t>Untuk diteliti, bukan ajakan beli</t>
        </is>
      </c>
      <c r="M90" s="26">
        <f t="array" ref="M90">MEDIAN(IF('📊 Data'!$C$4:$C$83=$C90,'📊 Data'!$I$4:$I$83))</f>
        <v>1.13</v>
      </c>
      <c r="N90" s="30">
        <f>INDEX('📊 Data'!$S$4:$S$83,MATCH($A90,'📊 Data'!$A$4:$A$83,0))</f>
        <v>254.36</v>
      </c>
      <c r="O90" s="27">
        <f>ROUND((1-PERCENTRANK($E$12:$E$91,E90))*100,1)</f>
        <v>24.1</v>
      </c>
      <c r="P90" s="27">
        <f>ROUND(PERCENTRANK($G$12:$G$91,G90)*100,1)</f>
        <v>15.1</v>
      </c>
      <c r="Q90" s="27">
        <f>ROUND((1-PERCENTRANK($H$12:$H$91,H90))*100,1)</f>
        <v>20.3</v>
      </c>
      <c r="R90" s="31">
        <f>(E90&lt;M90)+(G90&gt;$E$4)+(H90&lt;$E$5)+(N90&gt;=$E$6)</f>
        <v>1</v>
      </c>
      <c r="S90" s="24" t="str">
        <f>IF(R90=4,"Lolos",IF(R90=3,"Borderline","Tidak lolos"))</f>
        <v>Tidak lolos</v>
      </c>
    </row>
    <row r="91">
      <c r="A91" s="23" t="inlineStr">
        <is>
          <t>EXCL</t>
        </is>
      </c>
      <c r="B91" s="24" t="str">
        <f>INDEX('📊 Data'!$B$4:$B$83,MATCH($A91,'📊 Data'!$A$4:$A$83,0))</f>
        <v>XLSMART Telecom Sejahtera Tbk.</v>
      </c>
      <c r="C91" s="24" t="str">
        <f>INDEX('📊 Data'!$C$4:$C$83,MATCH($A91,'📊 Data'!$A$4:$A$83,0))</f>
        <v>Infrastructures</v>
      </c>
      <c r="D91" s="25">
        <f>INDEX('📊 Data'!$P$4:$P$83,MATCH($A91,'📊 Data'!$A$4:$A$83,0))</f>
        <v>1730</v>
      </c>
      <c r="E91" s="26">
        <f>INDEX('📊 Data'!$I$4:$I$83,MATCH($A91,'📊 Data'!$A$4:$A$83,0))</f>
        <v>1.51</v>
      </c>
      <c r="F91" s="26">
        <f>INDEX('📊 Data'!$H$4:$H$83,MATCH($A91,'📊 Data'!$A$4:$A$83,0))</f>
        <v>-10.46</v>
      </c>
      <c r="G91" s="27">
        <f>INDEX('📊 Data'!$K$4:$K$83,MATCH($A91,'📊 Data'!$A$4:$A$83,0))</f>
        <v>-14.44</v>
      </c>
      <c r="H91" s="26">
        <f>INDEX('📊 Data'!$J$4:$J$83,MATCH($A91,'📊 Data'!$A$4:$A$83,0))</f>
        <v>2.91</v>
      </c>
      <c r="I91" s="24" t="str">
        <f>IF(E91&lt;M91,"Murah","Mahal")</f>
        <v>Mahal</v>
      </c>
      <c r="J91" s="28">
        <f>ROUND($B$4*O91+$B$5*P91+$B$6*Q91,0)</f>
        <v>14</v>
      </c>
      <c r="K91" s="29" t="inlineStr">
        <is>
          <t>Untuk diteliti, bukan ajakan beli</t>
        </is>
      </c>
      <c r="M91" s="26">
        <f t="array" ref="M91">MEDIAN(IF('📊 Data'!$C$4:$C$83=$C91,'📊 Data'!$I$4:$I$83))</f>
        <v>1.14</v>
      </c>
      <c r="N91" s="30">
        <f>INDEX('📊 Data'!$S$4:$S$83,MATCH($A91,'📊 Data'!$A$4:$A$83,0))</f>
        <v>23.87</v>
      </c>
      <c r="O91" s="27">
        <f>ROUND((1-PERCENTRANK($E$12:$E$91,E91))*100,1)</f>
        <v>27.9</v>
      </c>
      <c r="P91" s="27">
        <f>ROUND(PERCENTRANK($G$12:$G$91,G91)*100,1)</f>
        <v>0</v>
      </c>
      <c r="Q91" s="27">
        <f>ROUND((1-PERCENTRANK($H$12:$H$91,H91))*100,1)</f>
        <v>10.2</v>
      </c>
      <c r="R91" s="31">
        <f>(E91&lt;M91)+(G91&gt;$E$4)+(H91&lt;$E$5)+(N91&gt;=$E$6)</f>
        <v>1</v>
      </c>
      <c r="S91" s="24" t="str">
        <f>IF(R91=4,"Lolos",IF(R91=3,"Borderline","Tidak lolos"))</f>
        <v>Tidak lolos</v>
      </c>
    </row>
    <row r="93">
      <c r="A93" s="11" t="inlineStr">
        <is>
          <t>@lotmetrik · tiap lot, ada datanya · lotmetrik.my.id</t>
        </is>
      </c>
    </row>
    <row r="94" ht="52" customHeight="1">
      <c r="A94" s="12" t="inlineStr">
        <is>
          <t>Screener ini alat bantu EDUKASI berbasis data, BUKAN rekomendasi atau ajakan membeli/menjual efek. Skor bersifat relatif terhadap universe pada tanggal data, bukan target harga atau jaminan kinerja. Data bisa mengandung kesalahan — selalu verifikasi ke sumber resmi (IDX &amp; laporan keuangan emiten). Investasi saham berisiko, termasuk kehilangan modal. Keputusan &amp; risiko sepenuhnya di tangan Anda. Lakukan riset sendiri (DYOR). Penyusun bisa memegang posisi pada emiten yang tercantum.</t>
        </is>
      </c>
    </row>
  </sheetData>
  <mergeCells count="3">
    <mergeCell ref="A9:S9"/>
    <mergeCell ref="A94:K94"/>
    <mergeCell ref="A1:S1"/>
  </mergeCells>
  <conditionalFormatting sqref="A12:S91">
    <cfRule type="expression" priority="1" dxfId="0">
      <formula>$S12="Lolos"</formula>
    </cfRule>
    <cfRule type="expression" priority="2" dxfId="1">
      <formula>$S12="Borderline"</formula>
    </cfRule>
  </conditionalFormatting>
  <conditionalFormatting sqref="S12:S91">
    <cfRule type="expression" priority="3" dxfId="2">
      <formula>$S12="Tidak lolos"</formula>
    </cfRule>
    <cfRule type="expression" priority="4" dxfId="3">
      <formula>$S12="Lolos"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8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6" customWidth="1" min="2" max="2"/>
    <col width="22" customWidth="1" min="3" max="3"/>
    <col width="30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</cols>
  <sheetData>
    <row r="1" ht="22" customHeight="1">
      <c r="A1" s="1" t="inlineStr">
        <is>
          <t>Sumber: IDX (Financial Data &amp; Ratio Sep 2026 · Ringkasan Saham 27 Okt 2026) · Per: 27 Okt 2026 · Universe: IDX80 (Peng-00205/BEI.POP/10-2026) · n=80</t>
        </is>
      </c>
    </row>
    <row r="2">
      <c r="A2" s="32" t="inlineStr">
        <is>
          <t>Data mentah dari publikasi resmi IDX. Jangan diubah di versi asli; tab Screener membaca dari sini. Detail sumber per kolom: tab Metodologi.</t>
        </is>
      </c>
    </row>
    <row r="3" ht="42" customHeight="1">
      <c r="A3" s="21" t="inlineStr">
        <is>
          <t>Kode</t>
        </is>
      </c>
      <c r="B3" s="21" t="inlineStr">
        <is>
          <t>Nama emiten</t>
        </is>
      </c>
      <c r="C3" s="21" t="inlineStr">
        <is>
          <t>Sektor (IDX-IC)</t>
        </is>
      </c>
      <c r="D3" s="21" t="inlineStr">
        <is>
          <t>Subsektor (IDX-IC)</t>
        </is>
      </c>
      <c r="E3" s="21" t="inlineStr">
        <is>
          <t>Syariah (S)</t>
        </is>
      </c>
      <c r="F3" s="21" t="inlineStr">
        <is>
          <t>Tgl laporan keuangan</t>
        </is>
      </c>
      <c r="G3" s="21" t="inlineStr">
        <is>
          <t>Status audit</t>
        </is>
      </c>
      <c r="H3" s="21" t="inlineStr">
        <is>
          <t>PER (x)</t>
        </is>
      </c>
      <c r="I3" s="21" t="inlineStr">
        <is>
          <t>PBV (x)</t>
        </is>
      </c>
      <c r="J3" s="21" t="inlineStr">
        <is>
          <t>DER (x)</t>
        </is>
      </c>
      <c r="K3" s="21" t="inlineStr">
        <is>
          <t>ROE (%)</t>
        </is>
      </c>
      <c r="L3" s="21" t="inlineStr">
        <is>
          <t>ROA (%)</t>
        </is>
      </c>
      <c r="M3" s="21" t="inlineStr">
        <is>
          <t>NPM (%)</t>
        </is>
      </c>
      <c r="N3" s="21" t="inlineStr">
        <is>
          <t>EPS (Rp)</t>
        </is>
      </c>
      <c r="O3" s="21" t="inlineStr">
        <is>
          <t>Nilai buku/saham (Rp)</t>
        </is>
      </c>
      <c r="P3" s="21" t="inlineStr">
        <is>
          <t>Harga penutupan 22 Okt 2026 (Rp)</t>
        </is>
      </c>
      <c r="Q3" s="21" t="inlineStr">
        <is>
          <t>Saham tercatat (lembar)</t>
        </is>
      </c>
      <c r="R3" s="21" t="inlineStr">
        <is>
          <t>Kapitalisasi pasar (Rp miliar)</t>
        </is>
      </c>
      <c r="S3" s="21" t="inlineStr">
        <is>
          <t>Rata-rata nilai transaksi 20 hari (Rp miliar)</t>
        </is>
      </c>
      <c r="T3" s="21" t="inlineStr">
        <is>
          <t>Hari ditransaksikan (dari 20)</t>
        </is>
      </c>
    </row>
    <row r="4">
      <c r="A4" s="33" t="inlineStr">
        <is>
          <t>AADI</t>
        </is>
      </c>
      <c r="B4" s="34" t="inlineStr">
        <is>
          <t>Adaro Andalan Indonesia Tbk.</t>
        </is>
      </c>
      <c r="C4" s="34" t="inlineStr">
        <is>
          <t>Energy</t>
        </is>
      </c>
      <c r="D4" s="34" t="inlineStr">
        <is>
          <t>Oil, Gas &amp; Coal</t>
        </is>
      </c>
      <c r="E4" s="34" t="inlineStr">
        <is>
          <t>S</t>
        </is>
      </c>
      <c r="F4" s="34" t="inlineStr">
        <is>
          <t>2026-06-30</t>
        </is>
      </c>
      <c r="G4" s="34" t="inlineStr">
        <is>
          <t>LR</t>
        </is>
      </c>
      <c r="H4" s="26" t="n">
        <v>5.97</v>
      </c>
      <c r="I4" s="26" t="n">
        <v>1.21</v>
      </c>
      <c r="J4" s="26" t="n">
        <v>0.61</v>
      </c>
      <c r="K4" s="26" t="n">
        <v>20.28</v>
      </c>
      <c r="L4" s="26" t="n">
        <v>12.62</v>
      </c>
      <c r="M4" s="26" t="n">
        <v>31.33</v>
      </c>
      <c r="N4" s="35" t="n">
        <v>1833.76</v>
      </c>
      <c r="O4" s="35" t="n">
        <v>9043.360000000001</v>
      </c>
      <c r="P4" s="25" t="n">
        <v>11700</v>
      </c>
      <c r="Q4" s="25" t="n">
        <v>7786891760</v>
      </c>
      <c r="R4" s="30" t="n">
        <v>91106.60000000001</v>
      </c>
      <c r="S4" s="35" t="n">
        <v>152.44</v>
      </c>
      <c r="T4" s="31" t="n">
        <v>20</v>
      </c>
    </row>
    <row r="5">
      <c r="A5" s="33" t="inlineStr">
        <is>
          <t>AALI</t>
        </is>
      </c>
      <c r="B5" s="34" t="inlineStr">
        <is>
          <t>Astra Agro Lestari Tbk.</t>
        </is>
      </c>
      <c r="C5" s="34" t="inlineStr">
        <is>
          <t>Consumer Non-Cyclicals</t>
        </is>
      </c>
      <c r="D5" s="34" t="inlineStr">
        <is>
          <t>Food &amp; Beverage</t>
        </is>
      </c>
      <c r="E5" s="34" t="inlineStr">
        <is>
          <t>S</t>
        </is>
      </c>
      <c r="F5" s="34" t="inlineStr">
        <is>
          <t>2026-06-30</t>
        </is>
      </c>
      <c r="G5" s="34" t="inlineStr">
        <is>
          <t>U</t>
        </is>
      </c>
      <c r="H5" s="26" t="n">
        <v>8.24</v>
      </c>
      <c r="I5" s="26" t="n">
        <v>0.63</v>
      </c>
      <c r="J5" s="26" t="n">
        <v>0.17</v>
      </c>
      <c r="K5" s="26" t="n">
        <v>7.59</v>
      </c>
      <c r="L5" s="26" t="n">
        <v>6.48</v>
      </c>
      <c r="M5" s="26" t="n">
        <v>12.25</v>
      </c>
      <c r="N5" s="35" t="n">
        <v>970.8</v>
      </c>
      <c r="O5" s="35" t="n">
        <v>12784.61</v>
      </c>
      <c r="P5" s="25" t="n">
        <v>9800</v>
      </c>
      <c r="Q5" s="25" t="n">
        <v>1924688333</v>
      </c>
      <c r="R5" s="30" t="n">
        <v>18861.9</v>
      </c>
      <c r="S5" s="35" t="n">
        <v>37.73</v>
      </c>
      <c r="T5" s="31" t="n">
        <v>20</v>
      </c>
    </row>
    <row r="6">
      <c r="A6" s="33" t="inlineStr">
        <is>
          <t>ACES</t>
        </is>
      </c>
      <c r="B6" s="34" t="inlineStr">
        <is>
          <t>Aspirasi Hidup Indonesia Tbk.</t>
        </is>
      </c>
      <c r="C6" s="34" t="inlineStr">
        <is>
          <t>Consumer Cyclicals</t>
        </is>
      </c>
      <c r="D6" s="34" t="inlineStr">
        <is>
          <t>Retailing</t>
        </is>
      </c>
      <c r="E6" s="34" t="inlineStr">
        <is>
          <t>S</t>
        </is>
      </c>
      <c r="F6" s="34" t="inlineStr">
        <is>
          <t>2026-06-30</t>
        </is>
      </c>
      <c r="G6" s="34" t="inlineStr">
        <is>
          <t>U</t>
        </is>
      </c>
      <c r="H6" s="26" t="n">
        <v>7.46</v>
      </c>
      <c r="I6" s="26" t="n">
        <v>0.89</v>
      </c>
      <c r="J6" s="26" t="n">
        <v>0.37</v>
      </c>
      <c r="K6" s="26" t="n">
        <v>11.88</v>
      </c>
      <c r="L6" s="26" t="n">
        <v>8.68</v>
      </c>
      <c r="M6" s="26" t="n">
        <v>16.88</v>
      </c>
      <c r="N6" s="35" t="n">
        <v>44.75</v>
      </c>
      <c r="O6" s="35" t="n">
        <v>376.76</v>
      </c>
      <c r="P6" s="25" t="n">
        <v>320</v>
      </c>
      <c r="Q6" s="25" t="n">
        <v>17120389700</v>
      </c>
      <c r="R6" s="30" t="n">
        <v>5478.5</v>
      </c>
      <c r="S6" s="35" t="n">
        <v>16.26</v>
      </c>
      <c r="T6" s="31" t="n">
        <v>20</v>
      </c>
    </row>
    <row r="7">
      <c r="A7" s="33" t="inlineStr">
        <is>
          <t>ADMR</t>
        </is>
      </c>
      <c r="B7" s="34" t="inlineStr">
        <is>
          <t>Alamtri Minerals Indonesia Tbk.</t>
        </is>
      </c>
      <c r="C7" s="34" t="inlineStr">
        <is>
          <t>Energy</t>
        </is>
      </c>
      <c r="D7" s="34" t="inlineStr">
        <is>
          <t>Oil, Gas &amp; Coal</t>
        </is>
      </c>
      <c r="E7" s="34" t="inlineStr">
        <is>
          <t>S</t>
        </is>
      </c>
      <c r="F7" s="34" t="inlineStr">
        <is>
          <t>2026-06-30</t>
        </is>
      </c>
      <c r="G7" s="34" t="inlineStr">
        <is>
          <t>LR</t>
        </is>
      </c>
      <c r="H7" s="26" t="n">
        <v>11.08</v>
      </c>
      <c r="I7" s="26" t="n">
        <v>1.87</v>
      </c>
      <c r="J7" s="26" t="n">
        <v>1.31</v>
      </c>
      <c r="K7" s="26" t="n">
        <v>16.84</v>
      </c>
      <c r="L7" s="26" t="n">
        <v>7.29</v>
      </c>
      <c r="M7" s="26" t="n">
        <v>51.56</v>
      </c>
      <c r="N7" s="35" t="n">
        <v>131.81</v>
      </c>
      <c r="O7" s="35" t="n">
        <v>782.6</v>
      </c>
      <c r="P7" s="25" t="n">
        <v>1255</v>
      </c>
      <c r="Q7" s="25" t="n">
        <v>40882331500</v>
      </c>
      <c r="R7" s="30" t="n">
        <v>51307.3</v>
      </c>
      <c r="S7" s="35" t="n">
        <v>51.29</v>
      </c>
      <c r="T7" s="31" t="n">
        <v>20</v>
      </c>
    </row>
    <row r="8">
      <c r="A8" s="33" t="inlineStr">
        <is>
          <t>ADRO</t>
        </is>
      </c>
      <c r="B8" s="34" t="inlineStr">
        <is>
          <t>Alamtri Resources Indonesia Tbk.</t>
        </is>
      </c>
      <c r="C8" s="34" t="inlineStr">
        <is>
          <t>Energy</t>
        </is>
      </c>
      <c r="D8" s="34" t="inlineStr">
        <is>
          <t>Oil, Gas &amp; Coal</t>
        </is>
      </c>
      <c r="E8" s="34" t="inlineStr">
        <is>
          <t>S</t>
        </is>
      </c>
      <c r="F8" s="34" t="inlineStr">
        <is>
          <t>2026-06-30</t>
        </is>
      </c>
      <c r="G8" s="34" t="inlineStr">
        <is>
          <t>LR</t>
        </is>
      </c>
      <c r="H8" s="26" t="n">
        <v>6.85</v>
      </c>
      <c r="I8" s="26" t="n">
        <v>0.76</v>
      </c>
      <c r="J8" s="26" t="n">
        <v>0.52</v>
      </c>
      <c r="K8" s="26" t="n">
        <v>11.13</v>
      </c>
      <c r="L8" s="26" t="n">
        <v>7.31</v>
      </c>
      <c r="M8" s="26" t="n">
        <v>57.09</v>
      </c>
      <c r="N8" s="35" t="n">
        <v>354.55</v>
      </c>
      <c r="O8" s="35" t="n">
        <v>3186.59</v>
      </c>
      <c r="P8" s="25" t="n">
        <v>2460</v>
      </c>
      <c r="Q8" s="25" t="n">
        <v>28800494200</v>
      </c>
      <c r="R8" s="30" t="n">
        <v>70849.2</v>
      </c>
      <c r="S8" s="35" t="n">
        <v>101.66</v>
      </c>
      <c r="T8" s="31" t="n">
        <v>20</v>
      </c>
    </row>
    <row r="9">
      <c r="A9" s="33" t="inlineStr">
        <is>
          <t>AKRA</t>
        </is>
      </c>
      <c r="B9" s="34" t="inlineStr">
        <is>
          <t>AKR Corporindo Tbk.</t>
        </is>
      </c>
      <c r="C9" s="34" t="inlineStr">
        <is>
          <t>Energy</t>
        </is>
      </c>
      <c r="D9" s="34" t="inlineStr">
        <is>
          <t>Oil, Gas &amp; Coal</t>
        </is>
      </c>
      <c r="E9" s="34" t="inlineStr">
        <is>
          <t>S</t>
        </is>
      </c>
      <c r="F9" s="34" t="inlineStr">
        <is>
          <t>2026-06-30</t>
        </is>
      </c>
      <c r="G9" s="34" t="inlineStr">
        <is>
          <t>U</t>
        </is>
      </c>
      <c r="H9" s="26" t="n">
        <v>10.69</v>
      </c>
      <c r="I9" s="26" t="n">
        <v>1.78</v>
      </c>
      <c r="J9" s="26" t="n">
        <v>1.4</v>
      </c>
      <c r="K9" s="26" t="n">
        <v>16.64</v>
      </c>
      <c r="L9" s="26" t="n">
        <v>6.93</v>
      </c>
      <c r="M9" s="26" t="n">
        <v>8.83</v>
      </c>
      <c r="N9" s="35" t="n">
        <v>135.67</v>
      </c>
      <c r="O9" s="35" t="n">
        <v>815.33</v>
      </c>
      <c r="P9" s="25" t="n">
        <v>1435</v>
      </c>
      <c r="Q9" s="25" t="n">
        <v>20073474600</v>
      </c>
      <c r="R9" s="30" t="n">
        <v>28805.4</v>
      </c>
      <c r="S9" s="35" t="n">
        <v>39.61</v>
      </c>
      <c r="T9" s="31" t="n">
        <v>20</v>
      </c>
    </row>
    <row r="10">
      <c r="A10" s="33" t="inlineStr">
        <is>
          <t>AMMN</t>
        </is>
      </c>
      <c r="B10" s="34" t="inlineStr">
        <is>
          <t>Amman Mineral Internasional Tbk.</t>
        </is>
      </c>
      <c r="C10" s="34" t="inlineStr">
        <is>
          <t>Basic Materials</t>
        </is>
      </c>
      <c r="D10" s="34" t="inlineStr">
        <is>
          <t>Basic Materials</t>
        </is>
      </c>
      <c r="E10" s="34" t="inlineStr">
        <is>
          <t>-</t>
        </is>
      </c>
      <c r="F10" s="34" t="inlineStr">
        <is>
          <t>2026-06-30</t>
        </is>
      </c>
      <c r="G10" s="34" t="inlineStr">
        <is>
          <t>A</t>
        </is>
      </c>
      <c r="H10" s="26" t="n">
        <v>21.09</v>
      </c>
      <c r="I10" s="26" t="n">
        <v>3.12</v>
      </c>
      <c r="J10" s="26" t="n">
        <v>1.35</v>
      </c>
      <c r="K10" s="26" t="n">
        <v>14.78</v>
      </c>
      <c r="L10" s="26" t="n">
        <v>6.28</v>
      </c>
      <c r="M10" s="26" t="n">
        <v>42.21</v>
      </c>
      <c r="N10" s="35" t="n">
        <v>213.8</v>
      </c>
      <c r="O10" s="35" t="n">
        <v>1446.73</v>
      </c>
      <c r="P10" s="25" t="n">
        <v>3760</v>
      </c>
      <c r="Q10" s="25" t="n">
        <v>72518217656</v>
      </c>
      <c r="R10" s="30" t="n">
        <v>272668.5</v>
      </c>
      <c r="S10" s="35" t="n">
        <v>248.67</v>
      </c>
      <c r="T10" s="31" t="n">
        <v>20</v>
      </c>
    </row>
    <row r="11">
      <c r="A11" s="33" t="inlineStr">
        <is>
          <t>AMRT</t>
        </is>
      </c>
      <c r="B11" s="34" t="inlineStr">
        <is>
          <t>Sumber Alfaria Trijaya Tbk.</t>
        </is>
      </c>
      <c r="C11" s="34" t="inlineStr">
        <is>
          <t>Consumer Non-Cyclicals</t>
        </is>
      </c>
      <c r="D11" s="34" t="inlineStr">
        <is>
          <t>Food &amp; Staples Retailing</t>
        </is>
      </c>
      <c r="E11" s="34" t="inlineStr">
        <is>
          <t>-</t>
        </is>
      </c>
      <c r="F11" s="34" t="inlineStr">
        <is>
          <t>2026-06-30</t>
        </is>
      </c>
      <c r="G11" s="34" t="inlineStr">
        <is>
          <t>U</t>
        </is>
      </c>
      <c r="H11" s="26" t="n">
        <v>15.43</v>
      </c>
      <c r="I11" s="26" t="n">
        <v>2.86</v>
      </c>
      <c r="J11" s="26" t="n">
        <v>1.23</v>
      </c>
      <c r="K11" s="26" t="n">
        <v>18.54</v>
      </c>
      <c r="L11" s="26" t="n">
        <v>8.300000000000001</v>
      </c>
      <c r="M11" s="26" t="n">
        <v>5.23</v>
      </c>
      <c r="N11" s="35" t="n">
        <v>85.54000000000001</v>
      </c>
      <c r="O11" s="35" t="n">
        <v>461.37</v>
      </c>
      <c r="P11" s="25" t="n">
        <v>1040</v>
      </c>
      <c r="Q11" s="25" t="n">
        <v>41524501700</v>
      </c>
      <c r="R11" s="30" t="n">
        <v>43185.5</v>
      </c>
      <c r="S11" s="35" t="n">
        <v>86.38</v>
      </c>
      <c r="T11" s="31" t="n">
        <v>20</v>
      </c>
    </row>
    <row r="12">
      <c r="A12" s="33" t="inlineStr">
        <is>
          <t>ANTM</t>
        </is>
      </c>
      <c r="B12" s="34" t="inlineStr">
        <is>
          <t>ANTAM (Persero) Tbk.</t>
        </is>
      </c>
      <c r="C12" s="34" t="inlineStr">
        <is>
          <t>Basic Materials</t>
        </is>
      </c>
      <c r="D12" s="34" t="inlineStr">
        <is>
          <t>Basic Materials</t>
        </is>
      </c>
      <c r="E12" s="34" t="inlineStr">
        <is>
          <t>S</t>
        </is>
      </c>
      <c r="F12" s="34" t="inlineStr">
        <is>
          <t>2026-06-30</t>
        </is>
      </c>
      <c r="G12" s="34" t="inlineStr">
        <is>
          <t>LR</t>
        </is>
      </c>
      <c r="H12" s="26" t="n">
        <v>8.640000000000001</v>
      </c>
      <c r="I12" s="26" t="n">
        <v>2</v>
      </c>
      <c r="J12" s="26" t="n">
        <v>0.59</v>
      </c>
      <c r="K12" s="26" t="n">
        <v>23.1</v>
      </c>
      <c r="L12" s="26" t="n">
        <v>14.53</v>
      </c>
      <c r="M12" s="26" t="n">
        <v>14.19</v>
      </c>
      <c r="N12" s="35" t="n">
        <v>370.4</v>
      </c>
      <c r="O12" s="35" t="n">
        <v>1603.42</v>
      </c>
      <c r="P12" s="25" t="n">
        <v>2770</v>
      </c>
      <c r="Q12" s="25" t="n">
        <v>24030764725</v>
      </c>
      <c r="R12" s="30" t="n">
        <v>66565.2</v>
      </c>
      <c r="S12" s="35" t="n">
        <v>265.54</v>
      </c>
      <c r="T12" s="31" t="n">
        <v>20</v>
      </c>
    </row>
    <row r="13">
      <c r="A13" s="33" t="inlineStr">
        <is>
          <t>ARTO</t>
        </is>
      </c>
      <c r="B13" s="34" t="inlineStr">
        <is>
          <t>Bank Jago Tbk.</t>
        </is>
      </c>
      <c r="C13" s="34" t="inlineStr">
        <is>
          <t>Financials</t>
        </is>
      </c>
      <c r="D13" s="34" t="inlineStr">
        <is>
          <t>Banks</t>
        </is>
      </c>
      <c r="E13" s="34" t="inlineStr">
        <is>
          <t>-</t>
        </is>
      </c>
      <c r="F13" s="34" t="inlineStr">
        <is>
          <t>2026-06-30</t>
        </is>
      </c>
      <c r="G13" s="34" t="inlineStr">
        <is>
          <t>U</t>
        </is>
      </c>
      <c r="H13" s="26" t="n">
        <v>32.58</v>
      </c>
      <c r="I13" s="26" t="n">
        <v>1.22</v>
      </c>
      <c r="J13" s="26" t="n">
        <v>3.54</v>
      </c>
      <c r="K13" s="26" t="n">
        <v>3.75</v>
      </c>
      <c r="L13" s="26" t="n">
        <v>0.82</v>
      </c>
      <c r="M13" s="26" t="n">
        <v>16.02</v>
      </c>
      <c r="N13" s="35" t="n">
        <v>24.4</v>
      </c>
      <c r="O13" s="35" t="n">
        <v>651.1900000000001</v>
      </c>
      <c r="P13" s="25" t="n">
        <v>575</v>
      </c>
      <c r="Q13" s="25" t="n">
        <v>13722768400</v>
      </c>
      <c r="R13" s="30" t="n">
        <v>7890.6</v>
      </c>
      <c r="S13" s="35" t="n">
        <v>9.869999999999999</v>
      </c>
      <c r="T13" s="31" t="n">
        <v>20</v>
      </c>
    </row>
    <row r="14">
      <c r="A14" s="33" t="inlineStr">
        <is>
          <t>ASII</t>
        </is>
      </c>
      <c r="B14" s="34" t="inlineStr">
        <is>
          <t>Astra International Tbk.</t>
        </is>
      </c>
      <c r="C14" s="34" t="inlineStr">
        <is>
          <t>Industrials</t>
        </is>
      </c>
      <c r="D14" s="34" t="inlineStr">
        <is>
          <t>Multi-sector Holdings</t>
        </is>
      </c>
      <c r="E14" s="34" t="inlineStr">
        <is>
          <t>-</t>
        </is>
      </c>
      <c r="F14" s="34" t="inlineStr">
        <is>
          <t>2026-06-30</t>
        </is>
      </c>
      <c r="G14" s="34" t="inlineStr">
        <is>
          <t>U</t>
        </is>
      </c>
      <c r="H14" s="26" t="n">
        <v>6.25</v>
      </c>
      <c r="I14" s="26" t="n">
        <v>0.64</v>
      </c>
      <c r="J14" s="26" t="n">
        <v>0.78</v>
      </c>
      <c r="K14" s="26" t="n">
        <v>10.28</v>
      </c>
      <c r="L14" s="26" t="n">
        <v>5.79</v>
      </c>
      <c r="M14" s="26" t="n">
        <v>18.86</v>
      </c>
      <c r="N14" s="35" t="n">
        <v>735.78</v>
      </c>
      <c r="O14" s="35" t="n">
        <v>7159.55</v>
      </c>
      <c r="P14" s="25" t="n">
        <v>4630</v>
      </c>
      <c r="Q14" s="25" t="n">
        <v>40483553140</v>
      </c>
      <c r="R14" s="30" t="n">
        <v>187438.9</v>
      </c>
      <c r="S14" s="35" t="n">
        <v>283.39</v>
      </c>
      <c r="T14" s="31" t="n">
        <v>20</v>
      </c>
    </row>
    <row r="15">
      <c r="A15" s="33" t="inlineStr">
        <is>
          <t>BBCA</t>
        </is>
      </c>
      <c r="B15" s="34" t="inlineStr">
        <is>
          <t>Bank Central Asia Tbk.</t>
        </is>
      </c>
      <c r="C15" s="34" t="inlineStr">
        <is>
          <t>Financials</t>
        </is>
      </c>
      <c r="D15" s="34" t="inlineStr">
        <is>
          <t>Banks</t>
        </is>
      </c>
      <c r="E15" s="34" t="inlineStr">
        <is>
          <t>-</t>
        </is>
      </c>
      <c r="F15" s="34" t="inlineStr">
        <is>
          <t>2026-06-30</t>
        </is>
      </c>
      <c r="G15" s="34" t="inlineStr">
        <is>
          <t>U</t>
        </is>
      </c>
      <c r="H15" s="26" t="n">
        <v>12.9</v>
      </c>
      <c r="I15" s="26" t="n">
        <v>2.77</v>
      </c>
      <c r="J15" s="26" t="n">
        <v>5.1</v>
      </c>
      <c r="K15" s="26" t="n">
        <v>21.45</v>
      </c>
      <c r="L15" s="26" t="n">
        <v>3.5</v>
      </c>
      <c r="M15" s="26" t="n">
        <v>109.77</v>
      </c>
      <c r="N15" s="35" t="n">
        <v>470.94</v>
      </c>
      <c r="O15" s="35" t="n">
        <v>2195.64</v>
      </c>
      <c r="P15" s="25" t="n">
        <v>4900</v>
      </c>
      <c r="Q15" s="25" t="n">
        <v>122042299500</v>
      </c>
      <c r="R15" s="30" t="n">
        <v>598007.3</v>
      </c>
      <c r="S15" s="35" t="n">
        <v>1664.41</v>
      </c>
      <c r="T15" s="31" t="n">
        <v>20</v>
      </c>
    </row>
    <row r="16">
      <c r="A16" s="33" t="inlineStr">
        <is>
          <t>BBNI</t>
        </is>
      </c>
      <c r="B16" s="34" t="inlineStr">
        <is>
          <t>Bank Negara Indonesia (Persero) Tbk.</t>
        </is>
      </c>
      <c r="C16" s="34" t="inlineStr">
        <is>
          <t>Financials</t>
        </is>
      </c>
      <c r="D16" s="34" t="inlineStr">
        <is>
          <t>Banks</t>
        </is>
      </c>
      <c r="E16" s="34" t="inlineStr">
        <is>
          <t>-</t>
        </is>
      </c>
      <c r="F16" s="34" t="inlineStr">
        <is>
          <t>2026-06-30</t>
        </is>
      </c>
      <c r="G16" s="34" t="inlineStr">
        <is>
          <t>LR</t>
        </is>
      </c>
      <c r="H16" s="26" t="n">
        <v>6.11</v>
      </c>
      <c r="I16" s="26" t="n">
        <v>0.75</v>
      </c>
      <c r="J16" s="26" t="n">
        <v>7.68</v>
      </c>
      <c r="K16" s="26" t="n">
        <v>12.31</v>
      </c>
      <c r="L16" s="26" t="n">
        <v>1.42</v>
      </c>
      <c r="M16" s="26" t="n">
        <v>44.7</v>
      </c>
      <c r="N16" s="35" t="n">
        <v>555.0700000000001</v>
      </c>
      <c r="O16" s="35" t="n">
        <v>4510.53</v>
      </c>
      <c r="P16" s="25" t="n">
        <v>3310</v>
      </c>
      <c r="Q16" s="25" t="n">
        <v>36924339786</v>
      </c>
      <c r="R16" s="30" t="n">
        <v>122219.6</v>
      </c>
      <c r="S16" s="35" t="n">
        <v>200.29</v>
      </c>
      <c r="T16" s="31" t="n">
        <v>20</v>
      </c>
    </row>
    <row r="17">
      <c r="A17" s="33" t="inlineStr">
        <is>
          <t>BBRI</t>
        </is>
      </c>
      <c r="B17" s="34" t="inlineStr">
        <is>
          <t>Bank Rakyat Indonesia (Persero) Tbk.</t>
        </is>
      </c>
      <c r="C17" s="34" t="inlineStr">
        <is>
          <t>Financials</t>
        </is>
      </c>
      <c r="D17" s="34" t="inlineStr">
        <is>
          <t>Banks</t>
        </is>
      </c>
      <c r="E17" s="34" t="inlineStr">
        <is>
          <t>-</t>
        </is>
      </c>
      <c r="F17" s="34" t="inlineStr">
        <is>
          <t>2026-06-30</t>
        </is>
      </c>
      <c r="G17" s="34" t="inlineStr">
        <is>
          <t>A</t>
        </is>
      </c>
      <c r="H17" s="26" t="n">
        <v>7.77</v>
      </c>
      <c r="I17" s="26" t="n">
        <v>1.45</v>
      </c>
      <c r="J17" s="26" t="n">
        <v>6.16</v>
      </c>
      <c r="K17" s="26" t="n">
        <v>18.63</v>
      </c>
      <c r="L17" s="26" t="n">
        <v>2.6</v>
      </c>
      <c r="M17" s="26" t="n">
        <v>50.01</v>
      </c>
      <c r="N17" s="35" t="n">
        <v>404.07</v>
      </c>
      <c r="O17" s="35" t="n">
        <v>2168.63</v>
      </c>
      <c r="P17" s="25" t="n">
        <v>2900</v>
      </c>
      <c r="Q17" s="25" t="n">
        <v>150043411587</v>
      </c>
      <c r="R17" s="30" t="n">
        <v>435125.9</v>
      </c>
      <c r="S17" s="35" t="n">
        <v>967.87</v>
      </c>
      <c r="T17" s="31" t="n">
        <v>20</v>
      </c>
    </row>
    <row r="18">
      <c r="A18" s="33" t="inlineStr">
        <is>
          <t>BBTN</t>
        </is>
      </c>
      <c r="B18" s="34" t="inlineStr">
        <is>
          <t>Bank Tabungan Negara (Persero) Tbk.</t>
        </is>
      </c>
      <c r="C18" s="34" t="inlineStr">
        <is>
          <t>Financials</t>
        </is>
      </c>
      <c r="D18" s="34" t="inlineStr">
        <is>
          <t>Banks</t>
        </is>
      </c>
      <c r="E18" s="34" t="inlineStr">
        <is>
          <t>-</t>
        </is>
      </c>
      <c r="F18" s="34" t="inlineStr">
        <is>
          <t>2026-06-30</t>
        </is>
      </c>
      <c r="G18" s="34" t="inlineStr">
        <is>
          <t>U</t>
        </is>
      </c>
      <c r="H18" s="26" t="n">
        <v>3.58</v>
      </c>
      <c r="I18" s="26" t="n">
        <v>0.4</v>
      </c>
      <c r="J18" s="26" t="n">
        <v>12.66</v>
      </c>
      <c r="K18" s="26" t="n">
        <v>11.17</v>
      </c>
      <c r="L18" s="26" t="n">
        <v>0.77</v>
      </c>
      <c r="M18" s="26" t="n">
        <v>27.06</v>
      </c>
      <c r="N18" s="35" t="n">
        <v>299.05</v>
      </c>
      <c r="O18" s="35" t="n">
        <v>2676.11</v>
      </c>
      <c r="P18" s="25" t="n">
        <v>925</v>
      </c>
      <c r="Q18" s="25" t="n">
        <v>13894099969</v>
      </c>
      <c r="R18" s="30" t="n">
        <v>12852</v>
      </c>
      <c r="S18" s="35" t="n">
        <v>24.25</v>
      </c>
      <c r="T18" s="31" t="n">
        <v>20</v>
      </c>
    </row>
    <row r="19">
      <c r="A19" s="33" t="inlineStr">
        <is>
          <t>BFIN</t>
        </is>
      </c>
      <c r="B19" s="34" t="inlineStr">
        <is>
          <t>BFI Finance  Indonesia Tbk.</t>
        </is>
      </c>
      <c r="C19" s="34" t="inlineStr">
        <is>
          <t>Financials</t>
        </is>
      </c>
      <c r="D19" s="34" t="inlineStr">
        <is>
          <t>Financing Service</t>
        </is>
      </c>
      <c r="E19" s="34" t="inlineStr">
        <is>
          <t>-</t>
        </is>
      </c>
      <c r="F19" s="34" t="inlineStr">
        <is>
          <t>2026-06-30</t>
        </is>
      </c>
      <c r="G19" s="34" t="inlineStr">
        <is>
          <t>U</t>
        </is>
      </c>
      <c r="H19" s="26" t="n">
        <v>8.390000000000001</v>
      </c>
      <c r="I19" s="26" t="n">
        <v>1.26</v>
      </c>
      <c r="J19" s="26" t="n">
        <v>1.29</v>
      </c>
      <c r="K19" s="26" t="n">
        <v>15.06</v>
      </c>
      <c r="L19" s="26" t="n">
        <v>6.58</v>
      </c>
      <c r="M19" s="26" t="n">
        <v>57.73</v>
      </c>
      <c r="N19" s="35" t="n">
        <v>109.61</v>
      </c>
      <c r="O19" s="35" t="n">
        <v>727.77</v>
      </c>
      <c r="P19" s="25" t="n">
        <v>795</v>
      </c>
      <c r="Q19" s="25" t="n">
        <v>15039383620</v>
      </c>
      <c r="R19" s="30" t="n">
        <v>11956.3</v>
      </c>
      <c r="S19" s="35" t="n">
        <v>14.41</v>
      </c>
      <c r="T19" s="31" t="n">
        <v>20</v>
      </c>
    </row>
    <row r="20">
      <c r="A20" s="33" t="inlineStr">
        <is>
          <t>BKSL</t>
        </is>
      </c>
      <c r="B20" s="34" t="inlineStr">
        <is>
          <t>Sentul City Tbk.</t>
        </is>
      </c>
      <c r="C20" s="34" t="inlineStr">
        <is>
          <t>Properties &amp; Real Estate</t>
        </is>
      </c>
      <c r="D20" s="34" t="inlineStr">
        <is>
          <t>Properties &amp; Real Estate</t>
        </is>
      </c>
      <c r="E20" s="34" t="inlineStr">
        <is>
          <t>S</t>
        </is>
      </c>
      <c r="F20" s="34" t="inlineStr">
        <is>
          <t>2026-06-30</t>
        </is>
      </c>
      <c r="G20" s="34" t="inlineStr">
        <is>
          <t>U</t>
        </is>
      </c>
      <c r="H20" s="26" t="n">
        <v>10.56</v>
      </c>
      <c r="I20" s="26" t="n">
        <v>0.59</v>
      </c>
      <c r="J20" s="26" t="n">
        <v>0.36</v>
      </c>
      <c r="K20" s="26" t="n">
        <v>5.63</v>
      </c>
      <c r="L20" s="26" t="n">
        <v>4.15</v>
      </c>
      <c r="M20" s="26" t="n">
        <v>121.66</v>
      </c>
      <c r="N20" s="35" t="n">
        <v>5.4</v>
      </c>
      <c r="O20" s="35" t="n">
        <v>95.89</v>
      </c>
      <c r="P20" s="25" t="n">
        <v>44</v>
      </c>
      <c r="Q20" s="25" t="n">
        <v>167708902705</v>
      </c>
      <c r="R20" s="30" t="n">
        <v>7379.2</v>
      </c>
      <c r="S20" s="35" t="n">
        <v>5.32</v>
      </c>
      <c r="T20" s="31" t="n">
        <v>20</v>
      </c>
    </row>
    <row r="21">
      <c r="A21" s="33" t="inlineStr">
        <is>
          <t>BMRI</t>
        </is>
      </c>
      <c r="B21" s="34" t="inlineStr">
        <is>
          <t>Bank Mandiri (Persero) Tbk.</t>
        </is>
      </c>
      <c r="C21" s="34" t="inlineStr">
        <is>
          <t>Financials</t>
        </is>
      </c>
      <c r="D21" s="34" t="inlineStr">
        <is>
          <t>Banks</t>
        </is>
      </c>
      <c r="E21" s="34" t="inlineStr">
        <is>
          <t>-</t>
        </is>
      </c>
      <c r="F21" s="34" t="inlineStr">
        <is>
          <t>2026-06-30</t>
        </is>
      </c>
      <c r="G21" s="34" t="inlineStr">
        <is>
          <t>LR</t>
        </is>
      </c>
      <c r="H21" s="26" t="n">
        <v>6.01</v>
      </c>
      <c r="I21" s="26" t="n">
        <v>1.28</v>
      </c>
      <c r="J21" s="26" t="n">
        <v>7.63</v>
      </c>
      <c r="K21" s="26" t="n">
        <v>21.24</v>
      </c>
      <c r="L21" s="26" t="n">
        <v>2.46</v>
      </c>
      <c r="M21" s="26" t="n">
        <v>69.90000000000001</v>
      </c>
      <c r="N21" s="35" t="n">
        <v>666.98</v>
      </c>
      <c r="O21" s="35" t="n">
        <v>3139.53</v>
      </c>
      <c r="P21" s="25" t="n">
        <v>3870</v>
      </c>
      <c r="Q21" s="25" t="n">
        <v>92399999996</v>
      </c>
      <c r="R21" s="30" t="n">
        <v>357588</v>
      </c>
      <c r="S21" s="35" t="n">
        <v>816.13</v>
      </c>
      <c r="T21" s="31" t="n">
        <v>20</v>
      </c>
    </row>
    <row r="22">
      <c r="A22" s="33" t="inlineStr">
        <is>
          <t>BRMS</t>
        </is>
      </c>
      <c r="B22" s="34" t="inlineStr">
        <is>
          <t>Bumi Resources Minerals Tbk.</t>
        </is>
      </c>
      <c r="C22" s="34" t="inlineStr">
        <is>
          <t>Basic Materials</t>
        </is>
      </c>
      <c r="D22" s="34" t="inlineStr">
        <is>
          <t>Basic Materials</t>
        </is>
      </c>
      <c r="E22" s="34" t="inlineStr">
        <is>
          <t>S</t>
        </is>
      </c>
      <c r="F22" s="34" t="inlineStr">
        <is>
          <t>2026-06-30</t>
        </is>
      </c>
      <c r="G22" s="34" t="inlineStr">
        <is>
          <t>U</t>
        </is>
      </c>
      <c r="H22" s="26" t="n">
        <v>119.9</v>
      </c>
      <c r="I22" s="26" t="n">
        <v>4.46</v>
      </c>
      <c r="J22" s="26" t="n">
        <v>0.35</v>
      </c>
      <c r="K22" s="26" t="n">
        <v>3.72</v>
      </c>
      <c r="L22" s="26" t="n">
        <v>2.76</v>
      </c>
      <c r="M22" s="26" t="n">
        <v>40.69</v>
      </c>
      <c r="N22" s="35" t="n">
        <v>4.92</v>
      </c>
      <c r="O22" s="35" t="n">
        <v>132.38</v>
      </c>
      <c r="P22" s="25" t="n">
        <v>398</v>
      </c>
      <c r="Q22" s="25" t="n">
        <v>141784040338</v>
      </c>
      <c r="R22" s="30" t="n">
        <v>56430</v>
      </c>
      <c r="S22" s="35" t="n">
        <v>138.97</v>
      </c>
      <c r="T22" s="31" t="n">
        <v>20</v>
      </c>
    </row>
    <row r="23">
      <c r="A23" s="33" t="inlineStr">
        <is>
          <t>BRPT</t>
        </is>
      </c>
      <c r="B23" s="34" t="inlineStr">
        <is>
          <t>Barito Pacific Tbk.</t>
        </is>
      </c>
      <c r="C23" s="34" t="inlineStr">
        <is>
          <t>Basic Materials</t>
        </is>
      </c>
      <c r="D23" s="34" t="inlineStr">
        <is>
          <t>Basic Materials</t>
        </is>
      </c>
      <c r="E23" s="34" t="inlineStr">
        <is>
          <t>-</t>
        </is>
      </c>
      <c r="F23" s="34" t="inlineStr">
        <is>
          <t>2026-06-30</t>
        </is>
      </c>
      <c r="G23" s="34" t="inlineStr">
        <is>
          <t>U</t>
        </is>
      </c>
      <c r="H23" s="26" t="n">
        <v>45.93</v>
      </c>
      <c r="I23" s="26" t="n">
        <v>1.13</v>
      </c>
      <c r="J23" s="26" t="n">
        <v>1.92</v>
      </c>
      <c r="K23" s="26" t="n">
        <v>2.47</v>
      </c>
      <c r="L23" s="26" t="n">
        <v>0.85</v>
      </c>
      <c r="M23" s="26" t="n">
        <v>2.82</v>
      </c>
      <c r="N23" s="35" t="n">
        <v>30.59</v>
      </c>
      <c r="O23" s="35" t="n">
        <v>1239.84</v>
      </c>
      <c r="P23" s="25" t="n">
        <v>1325</v>
      </c>
      <c r="Q23" s="25" t="n">
        <v>93747218044</v>
      </c>
      <c r="R23" s="30" t="n">
        <v>124215.1</v>
      </c>
      <c r="S23" s="35" t="n">
        <v>140.35</v>
      </c>
      <c r="T23" s="31" t="n">
        <v>20</v>
      </c>
    </row>
    <row r="24">
      <c r="A24" s="33" t="inlineStr">
        <is>
          <t>BSDE</t>
        </is>
      </c>
      <c r="B24" s="34" t="inlineStr">
        <is>
          <t>Bumi Serpong Damai Tbk.</t>
        </is>
      </c>
      <c r="C24" s="34" t="inlineStr">
        <is>
          <t>Properties &amp; Real Estate</t>
        </is>
      </c>
      <c r="D24" s="34" t="inlineStr">
        <is>
          <t>Properties &amp; Real Estate</t>
        </is>
      </c>
      <c r="E24" s="34" t="inlineStr">
        <is>
          <t>S</t>
        </is>
      </c>
      <c r="F24" s="34" t="inlineStr">
        <is>
          <t>2026-06-30</t>
        </is>
      </c>
      <c r="G24" s="34" t="inlineStr">
        <is>
          <t>U</t>
        </is>
      </c>
      <c r="H24" s="26" t="n">
        <v>6.26</v>
      </c>
      <c r="I24" s="26" t="n">
        <v>0.22</v>
      </c>
      <c r="J24" s="26" t="n">
        <v>0.54</v>
      </c>
      <c r="K24" s="26" t="n">
        <v>3.5</v>
      </c>
      <c r="L24" s="26" t="n">
        <v>2.27</v>
      </c>
      <c r="M24" s="26" t="n">
        <v>39.17</v>
      </c>
      <c r="N24" s="35" t="n">
        <v>87.91</v>
      </c>
      <c r="O24" s="35" t="n">
        <v>2510.66</v>
      </c>
      <c r="P24" s="25" t="n">
        <v>492</v>
      </c>
      <c r="Q24" s="25" t="n">
        <v>21171365812</v>
      </c>
      <c r="R24" s="30" t="n">
        <v>10416.3</v>
      </c>
      <c r="S24" s="35" t="n">
        <v>18.04</v>
      </c>
      <c r="T24" s="31" t="n">
        <v>20</v>
      </c>
    </row>
    <row r="25">
      <c r="A25" s="33" t="inlineStr">
        <is>
          <t>BUKA</t>
        </is>
      </c>
      <c r="B25" s="34" t="inlineStr">
        <is>
          <t>Bukalapak.com Tbk.</t>
        </is>
      </c>
      <c r="C25" s="34" t="inlineStr">
        <is>
          <t>Technology</t>
        </is>
      </c>
      <c r="D25" s="34" t="inlineStr">
        <is>
          <t>Software &amp; IT Services</t>
        </is>
      </c>
      <c r="E25" s="34" t="inlineStr">
        <is>
          <t>-</t>
        </is>
      </c>
      <c r="F25" s="34" t="inlineStr">
        <is>
          <t>2026-06-30</t>
        </is>
      </c>
      <c r="G25" s="34" t="inlineStr">
        <is>
          <t>U</t>
        </is>
      </c>
      <c r="H25" s="26" t="n">
        <v>5.83</v>
      </c>
      <c r="I25" s="26" t="n">
        <v>0.45</v>
      </c>
      <c r="J25" s="26" t="n">
        <v>0.02</v>
      </c>
      <c r="K25" s="26" t="n">
        <v>7.64</v>
      </c>
      <c r="L25" s="26" t="n">
        <v>7.46</v>
      </c>
      <c r="M25" s="26" t="n">
        <v>46.52</v>
      </c>
      <c r="N25" s="35" t="n">
        <v>18</v>
      </c>
      <c r="O25" s="35" t="n">
        <v>235.6</v>
      </c>
      <c r="P25" s="25" t="n">
        <v>102</v>
      </c>
      <c r="Q25" s="25" t="n">
        <v>103167090767</v>
      </c>
      <c r="R25" s="30" t="n">
        <v>10523</v>
      </c>
      <c r="S25" s="35" t="n">
        <v>14.37</v>
      </c>
      <c r="T25" s="31" t="n">
        <v>20</v>
      </c>
    </row>
    <row r="26">
      <c r="A26" s="33" t="inlineStr">
        <is>
          <t>BUMI</t>
        </is>
      </c>
      <c r="B26" s="34" t="inlineStr">
        <is>
          <t>Bumi Resources Tbk.</t>
        </is>
      </c>
      <c r="C26" s="34" t="inlineStr">
        <is>
          <t>Energy</t>
        </is>
      </c>
      <c r="D26" s="34" t="inlineStr">
        <is>
          <t>Oil, Gas &amp; Coal</t>
        </is>
      </c>
      <c r="E26" s="34" t="inlineStr">
        <is>
          <t>S</t>
        </is>
      </c>
      <c r="F26" s="34" t="inlineStr">
        <is>
          <t>2026-06-30</t>
        </is>
      </c>
      <c r="G26" s="34" t="inlineStr">
        <is>
          <t>U</t>
        </is>
      </c>
      <c r="H26" s="26" t="n">
        <v>31.22</v>
      </c>
      <c r="I26" s="26" t="n">
        <v>1.23</v>
      </c>
      <c r="J26" s="26" t="n">
        <v>0.5600000000000001</v>
      </c>
      <c r="K26" s="26" t="n">
        <v>3.94</v>
      </c>
      <c r="L26" s="26" t="n">
        <v>2.53</v>
      </c>
      <c r="M26" s="26" t="n">
        <v>13.42</v>
      </c>
      <c r="N26" s="35" t="n">
        <v>5.61</v>
      </c>
      <c r="O26" s="35" t="n">
        <v>142.23</v>
      </c>
      <c r="P26" s="25" t="n">
        <v>128</v>
      </c>
      <c r="Q26" s="25" t="n">
        <v>371335392068</v>
      </c>
      <c r="R26" s="30" t="n">
        <v>47530.9</v>
      </c>
      <c r="S26" s="35" t="n">
        <v>348.73</v>
      </c>
      <c r="T26" s="31" t="n">
        <v>20</v>
      </c>
    </row>
    <row r="27">
      <c r="A27" s="33" t="inlineStr">
        <is>
          <t>CBDK</t>
        </is>
      </c>
      <c r="B27" s="34" t="inlineStr">
        <is>
          <t>Bangun Kosambi Sukses Tbk.</t>
        </is>
      </c>
      <c r="C27" s="34" t="inlineStr">
        <is>
          <t>Properties &amp; Real Estate</t>
        </is>
      </c>
      <c r="D27" s="34" t="inlineStr">
        <is>
          <t>Properties &amp; Real Estate</t>
        </is>
      </c>
      <c r="E27" s="34" t="inlineStr">
        <is>
          <t>-</t>
        </is>
      </c>
      <c r="F27" s="34" t="inlineStr">
        <is>
          <t>2026-06-30</t>
        </is>
      </c>
      <c r="G27" s="34" t="inlineStr">
        <is>
          <t>U</t>
        </is>
      </c>
      <c r="H27" s="26" t="n">
        <v>7.46</v>
      </c>
      <c r="I27" s="26" t="n">
        <v>1.4</v>
      </c>
      <c r="J27" s="26" t="n">
        <v>0.65</v>
      </c>
      <c r="K27" s="26" t="n">
        <v>18.78</v>
      </c>
      <c r="L27" s="26" t="n">
        <v>11.39</v>
      </c>
      <c r="M27" s="26" t="n">
        <v>114.91</v>
      </c>
      <c r="N27" s="35" t="n">
        <v>446.3</v>
      </c>
      <c r="O27" s="35" t="n">
        <v>2376.13</v>
      </c>
      <c r="P27" s="25" t="n">
        <v>3090</v>
      </c>
      <c r="Q27" s="25" t="n">
        <v>5668944500</v>
      </c>
      <c r="R27" s="30" t="n">
        <v>17517</v>
      </c>
      <c r="S27" s="35" t="n">
        <v>9.890000000000001</v>
      </c>
      <c r="T27" s="31" t="n">
        <v>20</v>
      </c>
    </row>
    <row r="28">
      <c r="A28" s="33" t="inlineStr">
        <is>
          <t>CMRY</t>
        </is>
      </c>
      <c r="B28" s="34" t="inlineStr">
        <is>
          <t>Cisarua Mountain Dairy Tbk.</t>
        </is>
      </c>
      <c r="C28" s="34" t="inlineStr">
        <is>
          <t>Consumer Non-Cyclicals</t>
        </is>
      </c>
      <c r="D28" s="34" t="inlineStr">
        <is>
          <t>Food &amp; Beverage</t>
        </is>
      </c>
      <c r="E28" s="34" t="inlineStr">
        <is>
          <t>S</t>
        </is>
      </c>
      <c r="F28" s="34" t="inlineStr">
        <is>
          <t>2026-06-30</t>
        </is>
      </c>
      <c r="G28" s="34" t="inlineStr">
        <is>
          <t>U</t>
        </is>
      </c>
      <c r="H28" s="26" t="n">
        <v>15.61</v>
      </c>
      <c r="I28" s="26" t="n">
        <v>4.82</v>
      </c>
      <c r="J28" s="26" t="n">
        <v>0.29</v>
      </c>
      <c r="K28" s="26" t="n">
        <v>30.86</v>
      </c>
      <c r="L28" s="26" t="n">
        <v>23.9</v>
      </c>
      <c r="M28" s="26" t="n">
        <v>34.21</v>
      </c>
      <c r="N28" s="35" t="n">
        <v>278.6</v>
      </c>
      <c r="O28" s="35" t="n">
        <v>902.73</v>
      </c>
      <c r="P28" s="25" t="n">
        <v>4060</v>
      </c>
      <c r="Q28" s="25" t="n">
        <v>7934683000</v>
      </c>
      <c r="R28" s="30" t="n">
        <v>32214.8</v>
      </c>
      <c r="S28" s="35" t="n">
        <v>12.63</v>
      </c>
      <c r="T28" s="31" t="n">
        <v>20</v>
      </c>
    </row>
    <row r="29">
      <c r="A29" s="33" t="inlineStr">
        <is>
          <t>CPIN</t>
        </is>
      </c>
      <c r="B29" s="34" t="inlineStr">
        <is>
          <t>Charoen Pokphand Indonesia Tbk</t>
        </is>
      </c>
      <c r="C29" s="34" t="inlineStr">
        <is>
          <t>Consumer Non-Cyclicals</t>
        </is>
      </c>
      <c r="D29" s="34" t="inlineStr">
        <is>
          <t>Food &amp; Beverage</t>
        </is>
      </c>
      <c r="E29" s="34" t="inlineStr">
        <is>
          <t>S</t>
        </is>
      </c>
      <c r="F29" s="34" t="inlineStr">
        <is>
          <t>2026-06-30</t>
        </is>
      </c>
      <c r="G29" s="34" t="inlineStr">
        <is>
          <t>U</t>
        </is>
      </c>
      <c r="H29" s="26" t="n">
        <v>6.51</v>
      </c>
      <c r="I29" s="26" t="n">
        <v>1.39</v>
      </c>
      <c r="J29" s="26" t="n">
        <v>0.5</v>
      </c>
      <c r="K29" s="26" t="n">
        <v>21.34</v>
      </c>
      <c r="L29" s="26" t="n">
        <v>14.23</v>
      </c>
      <c r="M29" s="26" t="n">
        <v>18.9</v>
      </c>
      <c r="N29" s="35" t="n">
        <v>454.43</v>
      </c>
      <c r="O29" s="35" t="n">
        <v>2129</v>
      </c>
      <c r="P29" s="25" t="n">
        <v>2780</v>
      </c>
      <c r="Q29" s="25" t="n">
        <v>16398000000</v>
      </c>
      <c r="R29" s="30" t="n">
        <v>45586.4</v>
      </c>
      <c r="S29" s="35" t="n">
        <v>50.53</v>
      </c>
      <c r="T29" s="31" t="n">
        <v>20</v>
      </c>
    </row>
    <row r="30">
      <c r="A30" s="33" t="inlineStr">
        <is>
          <t>CTRA</t>
        </is>
      </c>
      <c r="B30" s="34" t="inlineStr">
        <is>
          <t>Ciputra Development Tbk.</t>
        </is>
      </c>
      <c r="C30" s="34" t="inlineStr">
        <is>
          <t>Properties &amp; Real Estate</t>
        </is>
      </c>
      <c r="D30" s="34" t="inlineStr">
        <is>
          <t>Properties &amp; Real Estate</t>
        </is>
      </c>
      <c r="E30" s="34" t="inlineStr">
        <is>
          <t>S</t>
        </is>
      </c>
      <c r="F30" s="34" t="inlineStr">
        <is>
          <t>2026-06-30</t>
        </is>
      </c>
      <c r="G30" s="34" t="inlineStr">
        <is>
          <t>U</t>
        </is>
      </c>
      <c r="H30" s="26" t="n">
        <v>3.89</v>
      </c>
      <c r="I30" s="26" t="n">
        <v>0.36</v>
      </c>
      <c r="J30" s="26" t="n">
        <v>0.7</v>
      </c>
      <c r="K30" s="26" t="n">
        <v>9.220000000000001</v>
      </c>
      <c r="L30" s="26" t="n">
        <v>5.42</v>
      </c>
      <c r="M30" s="26" t="n">
        <v>48.61</v>
      </c>
      <c r="N30" s="35" t="n">
        <v>136.21</v>
      </c>
      <c r="O30" s="35" t="n">
        <v>1477.01</v>
      </c>
      <c r="P30" s="25" t="n">
        <v>585</v>
      </c>
      <c r="Q30" s="25" t="n">
        <v>18535695255</v>
      </c>
      <c r="R30" s="30" t="n">
        <v>10843.4</v>
      </c>
      <c r="S30" s="35" t="n">
        <v>9.949999999999999</v>
      </c>
      <c r="T30" s="31" t="n">
        <v>20</v>
      </c>
    </row>
    <row r="31">
      <c r="A31" s="33" t="inlineStr">
        <is>
          <t>SMDR</t>
        </is>
      </c>
      <c r="B31" s="34" t="inlineStr">
        <is>
          <t>Samudera Indonesia  Tbk.</t>
        </is>
      </c>
      <c r="C31" s="34" t="inlineStr">
        <is>
          <t>Transportation &amp; Logistic</t>
        </is>
      </c>
      <c r="D31" s="34" t="inlineStr">
        <is>
          <t>Logistics &amp; Deliveries</t>
        </is>
      </c>
      <c r="E31" s="34" t="inlineStr">
        <is>
          <t>S</t>
        </is>
      </c>
      <c r="F31" s="34" t="inlineStr">
        <is>
          <t>2026-06-30</t>
        </is>
      </c>
      <c r="G31" s="34" t="inlineStr">
        <is>
          <t>U</t>
        </is>
      </c>
      <c r="H31" s="26" t="n">
        <v>6.52</v>
      </c>
      <c r="I31" s="26" t="n">
        <v>0.45</v>
      </c>
      <c r="J31" s="26" t="n">
        <v>0.88</v>
      </c>
      <c r="K31" s="26" t="n">
        <v>6.95</v>
      </c>
      <c r="L31" s="26" t="n">
        <v>3.69</v>
      </c>
      <c r="M31" s="26" t="n">
        <v>12.98</v>
      </c>
      <c r="N31" s="35" t="n">
        <v>59.85</v>
      </c>
      <c r="O31" s="35" t="n">
        <v>861.0599999999999</v>
      </c>
      <c r="P31" s="25" t="n">
        <v>368</v>
      </c>
      <c r="Q31" s="25" t="n">
        <v>16375600000</v>
      </c>
      <c r="R31" s="30" t="n">
        <v>6026.2</v>
      </c>
      <c r="S31" s="35" t="n">
        <v>13.12</v>
      </c>
      <c r="T31" s="31" t="n">
        <v>20</v>
      </c>
    </row>
    <row r="32">
      <c r="A32" s="33" t="inlineStr">
        <is>
          <t>DEWA</t>
        </is>
      </c>
      <c r="B32" s="34" t="inlineStr">
        <is>
          <t>Darma Henwa Tbk</t>
        </is>
      </c>
      <c r="C32" s="34" t="inlineStr">
        <is>
          <t>Energy</t>
        </is>
      </c>
      <c r="D32" s="34" t="inlineStr">
        <is>
          <t>Oil, Gas &amp; Coal</t>
        </is>
      </c>
      <c r="E32" s="34" t="inlineStr">
        <is>
          <t>S</t>
        </is>
      </c>
      <c r="F32" s="34" t="inlineStr">
        <is>
          <t>2026-06-30</t>
        </is>
      </c>
      <c r="G32" s="34" t="inlineStr">
        <is>
          <t>A</t>
        </is>
      </c>
      <c r="H32" s="26" t="n">
        <v>3.1</v>
      </c>
      <c r="I32" s="26" t="n">
        <v>1.72</v>
      </c>
      <c r="J32" s="26" t="n">
        <v>1.17</v>
      </c>
      <c r="K32" s="26" t="n">
        <v>55.39</v>
      </c>
      <c r="L32" s="26" t="n">
        <v>25.49</v>
      </c>
      <c r="M32" s="26" t="n">
        <v>140.14</v>
      </c>
      <c r="N32" s="35" t="n">
        <v>110.43</v>
      </c>
      <c r="O32" s="35" t="n">
        <v>199.35</v>
      </c>
      <c r="P32" s="25" t="n">
        <v>242</v>
      </c>
      <c r="Q32" s="25" t="n">
        <v>40687434244</v>
      </c>
      <c r="R32" s="30" t="n">
        <v>9846.4</v>
      </c>
      <c r="S32" s="35" t="n">
        <v>151.56</v>
      </c>
      <c r="T32" s="31" t="n">
        <v>20</v>
      </c>
    </row>
    <row r="33">
      <c r="A33" s="33" t="inlineStr">
        <is>
          <t>DSNG</t>
        </is>
      </c>
      <c r="B33" s="34" t="inlineStr">
        <is>
          <t>Dharma Satya Nusantara Tbk.</t>
        </is>
      </c>
      <c r="C33" s="34" t="inlineStr">
        <is>
          <t>Consumer Non-Cyclicals</t>
        </is>
      </c>
      <c r="D33" s="34" t="inlineStr">
        <is>
          <t>Food &amp; Beverage</t>
        </is>
      </c>
      <c r="E33" s="34" t="inlineStr">
        <is>
          <t>S</t>
        </is>
      </c>
      <c r="F33" s="34" t="inlineStr">
        <is>
          <t>2026-06-30</t>
        </is>
      </c>
      <c r="G33" s="34" t="inlineStr">
        <is>
          <t>U</t>
        </is>
      </c>
      <c r="H33" s="26" t="n">
        <v>8.529999999999999</v>
      </c>
      <c r="I33" s="26" t="n">
        <v>1.35</v>
      </c>
      <c r="J33" s="26" t="n">
        <v>0.47</v>
      </c>
      <c r="K33" s="26" t="n">
        <v>15.88</v>
      </c>
      <c r="L33" s="26" t="n">
        <v>10.81</v>
      </c>
      <c r="M33" s="26" t="n">
        <v>30.62</v>
      </c>
      <c r="N33" s="35" t="n">
        <v>181.72</v>
      </c>
      <c r="O33" s="35" t="n">
        <v>1144.51</v>
      </c>
      <c r="P33" s="25" t="n">
        <v>1470</v>
      </c>
      <c r="Q33" s="25" t="n">
        <v>10599842400</v>
      </c>
      <c r="R33" s="30" t="n">
        <v>15581.8</v>
      </c>
      <c r="S33" s="35" t="n">
        <v>4.94</v>
      </c>
      <c r="T33" s="31" t="n">
        <v>20</v>
      </c>
    </row>
    <row r="34">
      <c r="A34" s="33" t="inlineStr">
        <is>
          <t>ELSA</t>
        </is>
      </c>
      <c r="B34" s="34" t="inlineStr">
        <is>
          <t>Elnusa Tbk.</t>
        </is>
      </c>
      <c r="C34" s="34" t="inlineStr">
        <is>
          <t>Energy</t>
        </is>
      </c>
      <c r="D34" s="34" t="inlineStr">
        <is>
          <t>Oil, Gas &amp; Coal</t>
        </is>
      </c>
      <c r="E34" s="34" t="inlineStr">
        <is>
          <t>S</t>
        </is>
      </c>
      <c r="F34" s="34" t="inlineStr">
        <is>
          <t>2026-06-30</t>
        </is>
      </c>
      <c r="G34" s="34" t="inlineStr">
        <is>
          <t>U</t>
        </is>
      </c>
      <c r="H34" s="26" t="n">
        <v>5.76</v>
      </c>
      <c r="I34" s="26" t="n">
        <v>0.87</v>
      </c>
      <c r="J34" s="26" t="n">
        <v>1.1</v>
      </c>
      <c r="K34" s="26" t="n">
        <v>15.05</v>
      </c>
      <c r="L34" s="26" t="n">
        <v>7.16</v>
      </c>
      <c r="M34" s="26" t="n">
        <v>10.76</v>
      </c>
      <c r="N34" s="35" t="n">
        <v>111.89</v>
      </c>
      <c r="O34" s="35" t="n">
        <v>743.39</v>
      </c>
      <c r="P34" s="25" t="n">
        <v>685</v>
      </c>
      <c r="Q34" s="25" t="n">
        <v>7298500000</v>
      </c>
      <c r="R34" s="30" t="n">
        <v>4999.5</v>
      </c>
      <c r="S34" s="35" t="n">
        <v>15.09</v>
      </c>
      <c r="T34" s="31" t="n">
        <v>20</v>
      </c>
    </row>
    <row r="35">
      <c r="A35" s="33" t="inlineStr">
        <is>
          <t>EMTK</t>
        </is>
      </c>
      <c r="B35" s="34" t="inlineStr">
        <is>
          <t>Elang Mahkota Teknologi Tbk.</t>
        </is>
      </c>
      <c r="C35" s="34" t="inlineStr">
        <is>
          <t>Technology</t>
        </is>
      </c>
      <c r="D35" s="34" t="inlineStr">
        <is>
          <t>Software &amp; IT Services</t>
        </is>
      </c>
      <c r="E35" s="34" t="inlineStr">
        <is>
          <t>-</t>
        </is>
      </c>
      <c r="F35" s="34" t="inlineStr">
        <is>
          <t>2026-06-30</t>
        </is>
      </c>
      <c r="G35" s="34" t="inlineStr">
        <is>
          <t>U</t>
        </is>
      </c>
      <c r="H35" s="26" t="n">
        <v>10.63</v>
      </c>
      <c r="I35" s="26" t="n">
        <v>0.46</v>
      </c>
      <c r="J35" s="26" t="n">
        <v>0.15</v>
      </c>
      <c r="K35" s="26" t="n">
        <v>4.32</v>
      </c>
      <c r="L35" s="26" t="n">
        <v>3.75</v>
      </c>
      <c r="M35" s="26" t="n">
        <v>20.74</v>
      </c>
      <c r="N35" s="35" t="n">
        <v>36.51</v>
      </c>
      <c r="O35" s="35" t="n">
        <v>846.17</v>
      </c>
      <c r="P35" s="25" t="n">
        <v>318</v>
      </c>
      <c r="Q35" s="25" t="n">
        <v>61426451483</v>
      </c>
      <c r="R35" s="30" t="n">
        <v>19533.6</v>
      </c>
      <c r="S35" s="35" t="n">
        <v>17.27</v>
      </c>
      <c r="T35" s="31" t="n">
        <v>20</v>
      </c>
    </row>
    <row r="36">
      <c r="A36" s="33" t="inlineStr">
        <is>
          <t>ENRG</t>
        </is>
      </c>
      <c r="B36" s="34" t="inlineStr">
        <is>
          <t>Energi Mega Persada Tbk.</t>
        </is>
      </c>
      <c r="C36" s="34" t="inlineStr">
        <is>
          <t>Energy</t>
        </is>
      </c>
      <c r="D36" s="34" t="inlineStr">
        <is>
          <t>Oil, Gas &amp; Coal</t>
        </is>
      </c>
      <c r="E36" s="34" t="inlineStr">
        <is>
          <t>S</t>
        </is>
      </c>
      <c r="F36" s="34" t="inlineStr">
        <is>
          <t>2026-06-30</t>
        </is>
      </c>
      <c r="G36" s="34" t="inlineStr">
        <is>
          <t>LR</t>
        </is>
      </c>
      <c r="H36" s="26" t="n">
        <v>20.31</v>
      </c>
      <c r="I36" s="26" t="n">
        <v>2.26</v>
      </c>
      <c r="J36" s="26" t="n">
        <v>1.22</v>
      </c>
      <c r="K36" s="26" t="n">
        <v>11.12</v>
      </c>
      <c r="L36" s="26" t="n">
        <v>5.01</v>
      </c>
      <c r="M36" s="26" t="n">
        <v>34.82</v>
      </c>
      <c r="N36" s="35" t="n">
        <v>66.48</v>
      </c>
      <c r="O36" s="35" t="n">
        <v>598.02</v>
      </c>
      <c r="P36" s="25" t="n">
        <v>765</v>
      </c>
      <c r="Q36" s="25" t="n">
        <v>39284251006</v>
      </c>
      <c r="R36" s="30" t="n">
        <v>30052.5</v>
      </c>
      <c r="S36" s="35" t="n">
        <v>164.11</v>
      </c>
      <c r="T36" s="31" t="n">
        <v>20</v>
      </c>
    </row>
    <row r="37">
      <c r="A37" s="33" t="inlineStr">
        <is>
          <t>ERAA</t>
        </is>
      </c>
      <c r="B37" s="34" t="inlineStr">
        <is>
          <t>Erajaya Swasembada Tbk.</t>
        </is>
      </c>
      <c r="C37" s="34" t="inlineStr">
        <is>
          <t>Consumer Cyclicals</t>
        </is>
      </c>
      <c r="D37" s="34" t="inlineStr">
        <is>
          <t>Retailing</t>
        </is>
      </c>
      <c r="E37" s="34" t="inlineStr">
        <is>
          <t>S</t>
        </is>
      </c>
      <c r="F37" s="34" t="inlineStr">
        <is>
          <t>2026-06-30</t>
        </is>
      </c>
      <c r="G37" s="34" t="inlineStr">
        <is>
          <t>U</t>
        </is>
      </c>
      <c r="H37" s="26" t="n">
        <v>6.72</v>
      </c>
      <c r="I37" s="26" t="n">
        <v>0.87</v>
      </c>
      <c r="J37" s="26" t="n">
        <v>1.68</v>
      </c>
      <c r="K37" s="26" t="n">
        <v>12.9</v>
      </c>
      <c r="L37" s="26" t="n">
        <v>4.81</v>
      </c>
      <c r="M37" s="26" t="n">
        <v>3.29</v>
      </c>
      <c r="N37" s="35" t="n">
        <v>88.51000000000001</v>
      </c>
      <c r="O37" s="35" t="n">
        <v>686.1799999999999</v>
      </c>
      <c r="P37" s="25" t="n">
        <v>570</v>
      </c>
      <c r="Q37" s="25" t="n">
        <v>15950000000</v>
      </c>
      <c r="R37" s="30" t="n">
        <v>9091.5</v>
      </c>
      <c r="S37" s="35" t="n">
        <v>66.91</v>
      </c>
      <c r="T37" s="31" t="n">
        <v>20</v>
      </c>
    </row>
    <row r="38">
      <c r="A38" s="33" t="inlineStr">
        <is>
          <t>ESSA</t>
        </is>
      </c>
      <c r="B38" s="34" t="inlineStr">
        <is>
          <t>ESSA Industries Indonesia Tbk.</t>
        </is>
      </c>
      <c r="C38" s="34" t="inlineStr">
        <is>
          <t>Basic Materials</t>
        </is>
      </c>
      <c r="D38" s="34" t="inlineStr">
        <is>
          <t>Basic Materials</t>
        </is>
      </c>
      <c r="E38" s="34" t="inlineStr">
        <is>
          <t>S</t>
        </is>
      </c>
      <c r="F38" s="34" t="inlineStr">
        <is>
          <t>2026-06-30</t>
        </is>
      </c>
      <c r="G38" s="34" t="inlineStr">
        <is>
          <t>U</t>
        </is>
      </c>
      <c r="H38" s="26" t="n">
        <v>10.07</v>
      </c>
      <c r="I38" s="26" t="n">
        <v>0.99</v>
      </c>
      <c r="J38" s="26" t="n">
        <v>0.25</v>
      </c>
      <c r="K38" s="26" t="n">
        <v>9.83</v>
      </c>
      <c r="L38" s="26" t="n">
        <v>7.86</v>
      </c>
      <c r="M38" s="26" t="n">
        <v>29.22</v>
      </c>
      <c r="N38" s="35" t="n">
        <v>56.62</v>
      </c>
      <c r="O38" s="35" t="n">
        <v>575.8200000000001</v>
      </c>
      <c r="P38" s="25" t="n">
        <v>535</v>
      </c>
      <c r="Q38" s="25" t="n">
        <v>17226975700</v>
      </c>
      <c r="R38" s="30" t="n">
        <v>9216.4</v>
      </c>
      <c r="S38" s="35" t="n">
        <v>40.12</v>
      </c>
      <c r="T38" s="31" t="n">
        <v>20</v>
      </c>
    </row>
    <row r="39">
      <c r="A39" s="33" t="inlineStr">
        <is>
          <t>EXCL</t>
        </is>
      </c>
      <c r="B39" s="34" t="inlineStr">
        <is>
          <t>XLSMART Telecom Sejahtera Tbk.</t>
        </is>
      </c>
      <c r="C39" s="34" t="inlineStr">
        <is>
          <t>Infrastructures</t>
        </is>
      </c>
      <c r="D39" s="34" t="inlineStr">
        <is>
          <t>Telecommunication</t>
        </is>
      </c>
      <c r="E39" s="34" t="inlineStr">
        <is>
          <t>S</t>
        </is>
      </c>
      <c r="F39" s="34" t="inlineStr">
        <is>
          <t>2026-06-30</t>
        </is>
      </c>
      <c r="G39" s="34" t="inlineStr">
        <is>
          <t>A</t>
        </is>
      </c>
      <c r="H39" s="26" t="n">
        <v>-10.46</v>
      </c>
      <c r="I39" s="26" t="n">
        <v>1.51</v>
      </c>
      <c r="J39" s="26" t="n">
        <v>2.91</v>
      </c>
      <c r="K39" s="26" t="n">
        <v>-14.44</v>
      </c>
      <c r="L39" s="26" t="n">
        <v>-3.69</v>
      </c>
      <c r="M39" s="26" t="n">
        <v>-17.49</v>
      </c>
      <c r="N39" s="35" t="n">
        <v>-230.51</v>
      </c>
      <c r="O39" s="35" t="n">
        <v>1595.97</v>
      </c>
      <c r="P39" s="25" t="n">
        <v>1730</v>
      </c>
      <c r="Q39" s="25" t="n">
        <v>18199862451</v>
      </c>
      <c r="R39" s="30" t="n">
        <v>31485.8</v>
      </c>
      <c r="S39" s="35" t="n">
        <v>23.87</v>
      </c>
      <c r="T39" s="31" t="n">
        <v>20</v>
      </c>
    </row>
    <row r="40">
      <c r="A40" s="33" t="inlineStr">
        <is>
          <t>GGRM</t>
        </is>
      </c>
      <c r="B40" s="34" t="inlineStr">
        <is>
          <t>Gudang Garam Tbk.</t>
        </is>
      </c>
      <c r="C40" s="34" t="inlineStr">
        <is>
          <t>Consumer Non-Cyclicals</t>
        </is>
      </c>
      <c r="D40" s="34" t="inlineStr">
        <is>
          <t>Tobacco</t>
        </is>
      </c>
      <c r="E40" s="34" t="inlineStr">
        <is>
          <t>-</t>
        </is>
      </c>
      <c r="F40" s="34" t="inlineStr">
        <is>
          <t>2026-06-30</t>
        </is>
      </c>
      <c r="G40" s="34" t="inlineStr">
        <is>
          <t>U</t>
        </is>
      </c>
      <c r="H40" s="26" t="n">
        <v>7.33</v>
      </c>
      <c r="I40" s="26" t="n">
        <v>0.51</v>
      </c>
      <c r="J40" s="26" t="n">
        <v>0.22</v>
      </c>
      <c r="K40" s="26" t="n">
        <v>6.9</v>
      </c>
      <c r="L40" s="26" t="n">
        <v>5.68</v>
      </c>
      <c r="M40" s="26" t="n">
        <v>10.72</v>
      </c>
      <c r="N40" s="35" t="n">
        <v>2294.88</v>
      </c>
      <c r="O40" s="35" t="n">
        <v>33266.54</v>
      </c>
      <c r="P40" s="25" t="n">
        <v>17150</v>
      </c>
      <c r="Q40" s="25" t="n">
        <v>1924088000</v>
      </c>
      <c r="R40" s="30" t="n">
        <v>32998.1</v>
      </c>
      <c r="S40" s="35" t="n">
        <v>20.83</v>
      </c>
      <c r="T40" s="31" t="n">
        <v>20</v>
      </c>
    </row>
    <row r="41">
      <c r="A41" s="33" t="inlineStr">
        <is>
          <t>GOTO</t>
        </is>
      </c>
      <c r="B41" s="34" t="inlineStr">
        <is>
          <t>GoTo Gojek Tokopedia Tbk.</t>
        </is>
      </c>
      <c r="C41" s="34" t="inlineStr">
        <is>
          <t>Technology</t>
        </is>
      </c>
      <c r="D41" s="34" t="inlineStr">
        <is>
          <t>Software &amp; IT Services</t>
        </is>
      </c>
      <c r="E41" s="34" t="inlineStr">
        <is>
          <t>-</t>
        </is>
      </c>
      <c r="F41" s="34" t="inlineStr">
        <is>
          <t>2026-06-30</t>
        </is>
      </c>
      <c r="G41" s="34" t="inlineStr">
        <is>
          <t>U</t>
        </is>
      </c>
      <c r="H41" s="26" t="n">
        <v>19728.83</v>
      </c>
      <c r="I41" s="26" t="n">
        <v>1.26</v>
      </c>
      <c r="J41" s="26" t="n">
        <v>0.64</v>
      </c>
      <c r="K41" s="26" t="n">
        <v>0.01</v>
      </c>
      <c r="L41" s="26" t="n">
        <v>0</v>
      </c>
      <c r="M41" s="26" t="n">
        <v>0.02</v>
      </c>
      <c r="N41" s="35" t="n">
        <v>0</v>
      </c>
      <c r="O41" s="35" t="n">
        <v>25.41</v>
      </c>
      <c r="P41" s="25" t="n">
        <v>24</v>
      </c>
      <c r="Q41" s="25" t="n">
        <v>1140573267220</v>
      </c>
      <c r="R41" s="30" t="n">
        <v>27373.8</v>
      </c>
      <c r="S41" s="35" t="n">
        <v>464.84</v>
      </c>
      <c r="T41" s="31" t="n">
        <v>20</v>
      </c>
    </row>
    <row r="42">
      <c r="A42" s="33" t="inlineStr">
        <is>
          <t>HRTA</t>
        </is>
      </c>
      <c r="B42" s="34" t="inlineStr">
        <is>
          <t>Hartadinata Abadi Tbk.</t>
        </is>
      </c>
      <c r="C42" s="34" t="inlineStr">
        <is>
          <t>Consumer Cyclicals</t>
        </is>
      </c>
      <c r="D42" s="34" t="inlineStr">
        <is>
          <t>Apparel &amp; Luxury Goods</t>
        </is>
      </c>
      <c r="E42" s="34" t="inlineStr">
        <is>
          <t>S</t>
        </is>
      </c>
      <c r="F42" s="34" t="inlineStr">
        <is>
          <t>2026-06-30</t>
        </is>
      </c>
      <c r="G42" s="34" t="inlineStr">
        <is>
          <t>U</t>
        </is>
      </c>
      <c r="H42" s="26" t="n">
        <v>7.89</v>
      </c>
      <c r="I42" s="26" t="n">
        <v>2.8</v>
      </c>
      <c r="J42" s="26" t="n">
        <v>2.03</v>
      </c>
      <c r="K42" s="26" t="n">
        <v>35.5</v>
      </c>
      <c r="L42" s="26" t="n">
        <v>11.72</v>
      </c>
      <c r="M42" s="26" t="n">
        <v>3.93</v>
      </c>
      <c r="N42" s="35" t="n">
        <v>288.8</v>
      </c>
      <c r="O42" s="35" t="n">
        <v>813.5599999999999</v>
      </c>
      <c r="P42" s="25" t="n">
        <v>1605</v>
      </c>
      <c r="Q42" s="25" t="n">
        <v>4605262400</v>
      </c>
      <c r="R42" s="30" t="n">
        <v>7391.4</v>
      </c>
      <c r="S42" s="35" t="n">
        <v>25.35</v>
      </c>
      <c r="T42" s="31" t="n">
        <v>20</v>
      </c>
    </row>
    <row r="43">
      <c r="A43" s="33" t="inlineStr">
        <is>
          <t>HRUM</t>
        </is>
      </c>
      <c r="B43" s="34" t="inlineStr">
        <is>
          <t>Harum Energy Tbk.</t>
        </is>
      </c>
      <c r="C43" s="34" t="inlineStr">
        <is>
          <t>Basic Materials</t>
        </is>
      </c>
      <c r="D43" s="34" t="inlineStr">
        <is>
          <t>Basic Materials</t>
        </is>
      </c>
      <c r="E43" s="34" t="inlineStr">
        <is>
          <t>S</t>
        </is>
      </c>
      <c r="F43" s="34" t="inlineStr">
        <is>
          <t>2026-06-30</t>
        </is>
      </c>
      <c r="G43" s="34" t="inlineStr">
        <is>
          <t>U</t>
        </is>
      </c>
      <c r="H43" s="26" t="n">
        <v>14.39</v>
      </c>
      <c r="I43" s="26" t="n">
        <v>0.33</v>
      </c>
      <c r="J43" s="26" t="n">
        <v>0.97</v>
      </c>
      <c r="K43" s="26" t="n">
        <v>2.29</v>
      </c>
      <c r="L43" s="26" t="n">
        <v>1.16</v>
      </c>
      <c r="M43" s="26" t="n">
        <v>4.13</v>
      </c>
      <c r="N43" s="35" t="n">
        <v>59.06</v>
      </c>
      <c r="O43" s="35" t="n">
        <v>2578.9</v>
      </c>
      <c r="P43" s="25" t="n">
        <v>695</v>
      </c>
      <c r="Q43" s="25" t="n">
        <v>13518100000</v>
      </c>
      <c r="R43" s="30" t="n">
        <v>9395.1</v>
      </c>
      <c r="S43" s="35" t="n">
        <v>7.69</v>
      </c>
      <c r="T43" s="31" t="n">
        <v>20</v>
      </c>
    </row>
    <row r="44">
      <c r="A44" s="33" t="inlineStr">
        <is>
          <t>ICBP</t>
        </is>
      </c>
      <c r="B44" s="34" t="inlineStr">
        <is>
          <t>Indofood CBP Sukses Makmur Tbk.</t>
        </is>
      </c>
      <c r="C44" s="34" t="inlineStr">
        <is>
          <t>Consumer Non-Cyclicals</t>
        </is>
      </c>
      <c r="D44" s="34" t="inlineStr">
        <is>
          <t>Food &amp; Beverage</t>
        </is>
      </c>
      <c r="E44" s="34" t="inlineStr">
        <is>
          <t>S</t>
        </is>
      </c>
      <c r="F44" s="34" t="inlineStr">
        <is>
          <t>2026-06-30</t>
        </is>
      </c>
      <c r="G44" s="34" t="inlineStr">
        <is>
          <t>U</t>
        </is>
      </c>
      <c r="H44" s="26" t="n">
        <v>10.53</v>
      </c>
      <c r="I44" s="26" t="n">
        <v>1.03</v>
      </c>
      <c r="J44" s="26" t="n">
        <v>0.91</v>
      </c>
      <c r="K44" s="26" t="n">
        <v>9.82</v>
      </c>
      <c r="L44" s="26" t="n">
        <v>5.13</v>
      </c>
      <c r="M44" s="26" t="n">
        <v>17.66</v>
      </c>
      <c r="N44" s="35" t="n">
        <v>633.8</v>
      </c>
      <c r="O44" s="35" t="n">
        <v>6454.57</v>
      </c>
      <c r="P44" s="25" t="n">
        <v>5750</v>
      </c>
      <c r="Q44" s="25" t="n">
        <v>11661908000</v>
      </c>
      <c r="R44" s="30" t="n">
        <v>67056</v>
      </c>
      <c r="S44" s="35" t="n">
        <v>46.5</v>
      </c>
      <c r="T44" s="31" t="n">
        <v>20</v>
      </c>
    </row>
    <row r="45">
      <c r="A45" s="33" t="inlineStr">
        <is>
          <t>INCO</t>
        </is>
      </c>
      <c r="B45" s="34" t="inlineStr">
        <is>
          <t>Vale Indonesia Tbk.</t>
        </is>
      </c>
      <c r="C45" s="34" t="inlineStr">
        <is>
          <t>Basic Materials</t>
        </is>
      </c>
      <c r="D45" s="34" t="inlineStr">
        <is>
          <t>Basic Materials</t>
        </is>
      </c>
      <c r="E45" s="34" t="inlineStr">
        <is>
          <t>-</t>
        </is>
      </c>
      <c r="F45" s="34" t="inlineStr">
        <is>
          <t>2026-06-30</t>
        </is>
      </c>
      <c r="G45" s="34" t="inlineStr">
        <is>
          <t>U</t>
        </is>
      </c>
      <c r="H45" s="26" t="n">
        <v>16.26</v>
      </c>
      <c r="I45" s="26" t="n">
        <v>0.88</v>
      </c>
      <c r="J45" s="26" t="n">
        <v>0.19</v>
      </c>
      <c r="K45" s="26" t="n">
        <v>5.4</v>
      </c>
      <c r="L45" s="26" t="n">
        <v>4.52</v>
      </c>
      <c r="M45" s="26" t="n">
        <v>28.14</v>
      </c>
      <c r="N45" s="35" t="n">
        <v>259.49</v>
      </c>
      <c r="O45" s="35" t="n">
        <v>4808.29</v>
      </c>
      <c r="P45" s="25" t="n">
        <v>3500</v>
      </c>
      <c r="Q45" s="25" t="n">
        <v>10539784534</v>
      </c>
      <c r="R45" s="30" t="n">
        <v>36889.2</v>
      </c>
      <c r="S45" s="35" t="n">
        <v>66.26000000000001</v>
      </c>
      <c r="T45" s="31" t="n">
        <v>20</v>
      </c>
    </row>
    <row r="46">
      <c r="A46" s="33" t="inlineStr">
        <is>
          <t>INDF</t>
        </is>
      </c>
      <c r="B46" s="34" t="inlineStr">
        <is>
          <t>Indofood Sukses Makmur Tbk.</t>
        </is>
      </c>
      <c r="C46" s="34" t="inlineStr">
        <is>
          <t>Consumer Non-Cyclicals</t>
        </is>
      </c>
      <c r="D46" s="34" t="inlineStr">
        <is>
          <t>Food &amp; Beverage</t>
        </is>
      </c>
      <c r="E46" s="34" t="inlineStr">
        <is>
          <t>S</t>
        </is>
      </c>
      <c r="F46" s="34" t="inlineStr">
        <is>
          <t>2026-06-30</t>
        </is>
      </c>
      <c r="G46" s="34" t="inlineStr">
        <is>
          <t>U</t>
        </is>
      </c>
      <c r="H46" s="26" t="n">
        <v>6.17</v>
      </c>
      <c r="I46" s="26" t="n">
        <v>0.47</v>
      </c>
      <c r="J46" s="26" t="n">
        <v>0.85</v>
      </c>
      <c r="K46" s="26" t="n">
        <v>7.67</v>
      </c>
      <c r="L46" s="26" t="n">
        <v>4.14</v>
      </c>
      <c r="M46" s="26" t="n">
        <v>14.61</v>
      </c>
      <c r="N46" s="35" t="n">
        <v>1090</v>
      </c>
      <c r="O46" s="35" t="n">
        <v>14203.43</v>
      </c>
      <c r="P46" s="25" t="n">
        <v>6650</v>
      </c>
      <c r="Q46" s="25" t="n">
        <v>8780426500</v>
      </c>
      <c r="R46" s="30" t="n">
        <v>58389.8</v>
      </c>
      <c r="S46" s="35" t="n">
        <v>54.07</v>
      </c>
      <c r="T46" s="31" t="n">
        <v>20</v>
      </c>
    </row>
    <row r="47">
      <c r="A47" s="33" t="inlineStr">
        <is>
          <t>INDY</t>
        </is>
      </c>
      <c r="B47" s="34" t="inlineStr">
        <is>
          <t>Indika Energy Tbk.</t>
        </is>
      </c>
      <c r="C47" s="34" t="inlineStr">
        <is>
          <t>Energy</t>
        </is>
      </c>
      <c r="D47" s="34" t="inlineStr">
        <is>
          <t>Oil, Gas &amp; Coal</t>
        </is>
      </c>
      <c r="E47" s="34" t="inlineStr">
        <is>
          <t>S</t>
        </is>
      </c>
      <c r="F47" s="34" t="inlineStr">
        <is>
          <t>2026-06-30</t>
        </is>
      </c>
      <c r="G47" s="34" t="inlineStr">
        <is>
          <t>U</t>
        </is>
      </c>
      <c r="H47" s="26" t="n">
        <v>55.22</v>
      </c>
      <c r="I47" s="26" t="n">
        <v>0.57</v>
      </c>
      <c r="J47" s="26" t="n">
        <v>1.39</v>
      </c>
      <c r="K47" s="26" t="n">
        <v>1.02</v>
      </c>
      <c r="L47" s="26" t="n">
        <v>0.43</v>
      </c>
      <c r="M47" s="26" t="n">
        <v>1.2</v>
      </c>
      <c r="N47" s="35" t="n">
        <v>47.45</v>
      </c>
      <c r="O47" s="35" t="n">
        <v>4635.88</v>
      </c>
      <c r="P47" s="25" t="n">
        <v>2020</v>
      </c>
      <c r="Q47" s="25" t="n">
        <v>5210192000</v>
      </c>
      <c r="R47" s="30" t="n">
        <v>10524.6</v>
      </c>
      <c r="S47" s="35" t="n">
        <v>39.47</v>
      </c>
      <c r="T47" s="31" t="n">
        <v>20</v>
      </c>
    </row>
    <row r="48">
      <c r="A48" s="33" t="inlineStr">
        <is>
          <t>INKP</t>
        </is>
      </c>
      <c r="B48" s="34" t="inlineStr">
        <is>
          <t>Indah Kiat Pulp &amp; Paper Tbk.</t>
        </is>
      </c>
      <c r="C48" s="34" t="inlineStr">
        <is>
          <t>Basic Materials</t>
        </is>
      </c>
      <c r="D48" s="34" t="inlineStr">
        <is>
          <t>Basic Materials</t>
        </is>
      </c>
      <c r="E48" s="34" t="inlineStr">
        <is>
          <t>S</t>
        </is>
      </c>
      <c r="F48" s="34" t="inlineStr">
        <is>
          <t>2026-06-30</t>
        </is>
      </c>
      <c r="G48" s="34" t="inlineStr">
        <is>
          <t>U</t>
        </is>
      </c>
      <c r="H48" s="26" t="n">
        <v>3.87</v>
      </c>
      <c r="I48" s="26" t="n">
        <v>0.35</v>
      </c>
      <c r="J48" s="26" t="n">
        <v>0.84</v>
      </c>
      <c r="K48" s="26" t="n">
        <v>9.02</v>
      </c>
      <c r="L48" s="26" t="n">
        <v>4.9</v>
      </c>
      <c r="M48" s="26" t="n">
        <v>38.16</v>
      </c>
      <c r="N48" s="35" t="n">
        <v>2123.06</v>
      </c>
      <c r="O48" s="35" t="n">
        <v>23531.62</v>
      </c>
      <c r="P48" s="25" t="n">
        <v>6800</v>
      </c>
      <c r="Q48" s="25" t="n">
        <v>5470982941</v>
      </c>
      <c r="R48" s="30" t="n">
        <v>37202.7</v>
      </c>
      <c r="S48" s="35" t="n">
        <v>36.93</v>
      </c>
      <c r="T48" s="31" t="n">
        <v>20</v>
      </c>
    </row>
    <row r="49">
      <c r="A49" s="33" t="inlineStr">
        <is>
          <t>ISAT</t>
        </is>
      </c>
      <c r="B49" s="34" t="inlineStr">
        <is>
          <t>Indosat Tbk.</t>
        </is>
      </c>
      <c r="C49" s="34" t="inlineStr">
        <is>
          <t>Infrastructures</t>
        </is>
      </c>
      <c r="D49" s="34" t="inlineStr">
        <is>
          <t>Telecommunication</t>
        </is>
      </c>
      <c r="E49" s="34" t="inlineStr">
        <is>
          <t>S</t>
        </is>
      </c>
      <c r="F49" s="34" t="inlineStr">
        <is>
          <t>2026-06-30</t>
        </is>
      </c>
      <c r="G49" s="34" t="inlineStr">
        <is>
          <t>LR</t>
        </is>
      </c>
      <c r="H49" s="26" t="n">
        <v>9.74</v>
      </c>
      <c r="I49" s="26" t="n">
        <v>1.82</v>
      </c>
      <c r="J49" s="26" t="n">
        <v>2.45</v>
      </c>
      <c r="K49" s="26" t="n">
        <v>18.66</v>
      </c>
      <c r="L49" s="26" t="n">
        <v>5.41</v>
      </c>
      <c r="M49" s="26" t="n">
        <v>24.41</v>
      </c>
      <c r="N49" s="35" t="n">
        <v>232.04</v>
      </c>
      <c r="O49" s="35" t="n">
        <v>1243.24</v>
      </c>
      <c r="P49" s="25" t="n">
        <v>1685</v>
      </c>
      <c r="Q49" s="25" t="n">
        <v>32250810957</v>
      </c>
      <c r="R49" s="30" t="n">
        <v>54342.6</v>
      </c>
      <c r="S49" s="35" t="n">
        <v>102.42</v>
      </c>
      <c r="T49" s="31" t="n">
        <v>20</v>
      </c>
    </row>
    <row r="50">
      <c r="A50" s="33" t="inlineStr">
        <is>
          <t>ITMG</t>
        </is>
      </c>
      <c r="B50" s="34" t="inlineStr">
        <is>
          <t>Indo Tambangraya Megah Tbk.</t>
        </is>
      </c>
      <c r="C50" s="34" t="inlineStr">
        <is>
          <t>Energy</t>
        </is>
      </c>
      <c r="D50" s="34" t="inlineStr">
        <is>
          <t>Oil, Gas &amp; Coal</t>
        </is>
      </c>
      <c r="E50" s="34" t="inlineStr">
        <is>
          <t>S</t>
        </is>
      </c>
      <c r="F50" s="34" t="inlineStr">
        <is>
          <t>2026-06-30</t>
        </is>
      </c>
      <c r="G50" s="34" t="inlineStr">
        <is>
          <t>LR</t>
        </is>
      </c>
      <c r="H50" s="26" t="n">
        <v>7.86</v>
      </c>
      <c r="I50" s="26" t="n">
        <v>0.83</v>
      </c>
      <c r="J50" s="26" t="n">
        <v>0.26</v>
      </c>
      <c r="K50" s="26" t="n">
        <v>10.6</v>
      </c>
      <c r="L50" s="26" t="n">
        <v>8.380000000000001</v>
      </c>
      <c r="M50" s="26" t="n">
        <v>20.24</v>
      </c>
      <c r="N50" s="35" t="n">
        <v>3208.13</v>
      </c>
      <c r="O50" s="35" t="n">
        <v>30263.8</v>
      </c>
      <c r="P50" s="25" t="n">
        <v>24650</v>
      </c>
      <c r="Q50" s="25" t="n">
        <v>1129925000</v>
      </c>
      <c r="R50" s="30" t="n">
        <v>27852.7</v>
      </c>
      <c r="S50" s="35" t="n">
        <v>52.51</v>
      </c>
      <c r="T50" s="31" t="n">
        <v>20</v>
      </c>
    </row>
    <row r="51">
      <c r="A51" s="33" t="inlineStr">
        <is>
          <t>JPFA</t>
        </is>
      </c>
      <c r="B51" s="34" t="inlineStr">
        <is>
          <t>Japfa Comfeed Indonesia Tbk.</t>
        </is>
      </c>
      <c r="C51" s="34" t="inlineStr">
        <is>
          <t>Consumer Non-Cyclicals</t>
        </is>
      </c>
      <c r="D51" s="34" t="inlineStr">
        <is>
          <t>Food &amp; Beverage</t>
        </is>
      </c>
      <c r="E51" s="34" t="inlineStr">
        <is>
          <t>S</t>
        </is>
      </c>
      <c r="F51" s="34" t="inlineStr">
        <is>
          <t>2026-06-30</t>
        </is>
      </c>
      <c r="G51" s="34" t="inlineStr">
        <is>
          <t>LR</t>
        </is>
      </c>
      <c r="H51" s="26" t="n">
        <v>4.54</v>
      </c>
      <c r="I51" s="26" t="n">
        <v>1.12</v>
      </c>
      <c r="J51" s="26" t="n">
        <v>1.12</v>
      </c>
      <c r="K51" s="26" t="n">
        <v>24.58</v>
      </c>
      <c r="L51" s="26" t="n">
        <v>11.61</v>
      </c>
      <c r="M51" s="26" t="n">
        <v>14.83</v>
      </c>
      <c r="N51" s="35" t="n">
        <v>447.12</v>
      </c>
      <c r="O51" s="35" t="n">
        <v>1819.29</v>
      </c>
      <c r="P51" s="25" t="n">
        <v>1785</v>
      </c>
      <c r="Q51" s="25" t="n">
        <v>11726575201</v>
      </c>
      <c r="R51" s="30" t="n">
        <v>20931.9</v>
      </c>
      <c r="S51" s="35" t="n">
        <v>26.62</v>
      </c>
      <c r="T51" s="31" t="n">
        <v>20</v>
      </c>
    </row>
    <row r="52">
      <c r="A52" s="33" t="inlineStr">
        <is>
          <t>JSMR</t>
        </is>
      </c>
      <c r="B52" s="34" t="inlineStr">
        <is>
          <t>Jasa Marga (Persero) Tbk.</t>
        </is>
      </c>
      <c r="C52" s="34" t="inlineStr">
        <is>
          <t>Infrastructures</t>
        </is>
      </c>
      <c r="D52" s="34" t="inlineStr">
        <is>
          <t>Transportation Infrastructure</t>
        </is>
      </c>
      <c r="E52" s="34" t="inlineStr">
        <is>
          <t>S</t>
        </is>
      </c>
      <c r="F52" s="34" t="inlineStr">
        <is>
          <t>2026-06-30</t>
        </is>
      </c>
      <c r="G52" s="34" t="inlineStr">
        <is>
          <t>LR</t>
        </is>
      </c>
      <c r="H52" s="26" t="n">
        <v>5.12</v>
      </c>
      <c r="I52" s="26" t="n">
        <v>0.3</v>
      </c>
      <c r="J52" s="26" t="n">
        <v>1.58</v>
      </c>
      <c r="K52" s="26" t="n">
        <v>5.85</v>
      </c>
      <c r="L52" s="26" t="n">
        <v>2.27</v>
      </c>
      <c r="M52" s="26" t="n">
        <v>28.2</v>
      </c>
      <c r="N52" s="35" t="n">
        <v>509.45</v>
      </c>
      <c r="O52" s="35" t="n">
        <v>8711.950000000001</v>
      </c>
      <c r="P52" s="25" t="n">
        <v>2850</v>
      </c>
      <c r="Q52" s="25" t="n">
        <v>7257871200</v>
      </c>
      <c r="R52" s="30" t="n">
        <v>20684.9</v>
      </c>
      <c r="S52" s="35" t="n">
        <v>19.25</v>
      </c>
      <c r="T52" s="31" t="n">
        <v>20</v>
      </c>
    </row>
    <row r="53">
      <c r="A53" s="33" t="inlineStr">
        <is>
          <t>KIJA</t>
        </is>
      </c>
      <c r="B53" s="34" t="inlineStr">
        <is>
          <t>Kawasan Industri Jababeka Tbk.</t>
        </is>
      </c>
      <c r="C53" s="34" t="inlineStr">
        <is>
          <t>Properties &amp; Real Estate</t>
        </is>
      </c>
      <c r="D53" s="34" t="inlineStr">
        <is>
          <t>Properties &amp; Real Estate</t>
        </is>
      </c>
      <c r="E53" s="34" t="inlineStr">
        <is>
          <t>S</t>
        </is>
      </c>
      <c r="F53" s="34" t="inlineStr">
        <is>
          <t>2026-06-30</t>
        </is>
      </c>
      <c r="G53" s="34" t="inlineStr">
        <is>
          <t>U</t>
        </is>
      </c>
      <c r="H53" s="26" t="n">
        <v>-50.68</v>
      </c>
      <c r="I53" s="26" t="n">
        <v>0.43</v>
      </c>
      <c r="J53" s="26" t="n">
        <v>0.92</v>
      </c>
      <c r="K53" s="26" t="n">
        <v>-0.84</v>
      </c>
      <c r="L53" s="26" t="n">
        <v>-0.44</v>
      </c>
      <c r="M53" s="26" t="n">
        <v>-2.68</v>
      </c>
      <c r="N53" s="35" t="n">
        <v>-3.14</v>
      </c>
      <c r="O53" s="35" t="n">
        <v>372.88</v>
      </c>
      <c r="P53" s="25" t="n">
        <v>121</v>
      </c>
      <c r="Q53" s="25" t="n">
        <v>20824888369</v>
      </c>
      <c r="R53" s="30" t="n">
        <v>2519.8</v>
      </c>
      <c r="S53" s="35" t="n">
        <v>27.7</v>
      </c>
      <c r="T53" s="31" t="n">
        <v>20</v>
      </c>
    </row>
    <row r="54">
      <c r="A54" s="33" t="inlineStr">
        <is>
          <t>KLBF</t>
        </is>
      </c>
      <c r="B54" s="34" t="inlineStr">
        <is>
          <t>Kalbe Farma Tbk.</t>
        </is>
      </c>
      <c r="C54" s="34" t="inlineStr">
        <is>
          <t>Healthcare</t>
        </is>
      </c>
      <c r="D54" s="34" t="inlineStr">
        <is>
          <t>Pharmaceuticals &amp; Health Care Research</t>
        </is>
      </c>
      <c r="E54" s="34" t="inlineStr">
        <is>
          <t>S</t>
        </is>
      </c>
      <c r="F54" s="34" t="inlineStr">
        <is>
          <t>2026-06-30</t>
        </is>
      </c>
      <c r="G54" s="34" t="inlineStr">
        <is>
          <t>U</t>
        </is>
      </c>
      <c r="H54" s="26" t="n">
        <v>9.470000000000001</v>
      </c>
      <c r="I54" s="26" t="n">
        <v>1.33</v>
      </c>
      <c r="J54" s="26" t="n">
        <v>0.28</v>
      </c>
      <c r="K54" s="26" t="n">
        <v>14.01</v>
      </c>
      <c r="L54" s="26" t="n">
        <v>10.91</v>
      </c>
      <c r="M54" s="26" t="n">
        <v>18.53</v>
      </c>
      <c r="N54" s="35" t="n">
        <v>77.09999999999999</v>
      </c>
      <c r="O54" s="35" t="n">
        <v>550.36</v>
      </c>
      <c r="P54" s="25" t="n">
        <v>710</v>
      </c>
      <c r="Q54" s="25" t="n">
        <v>46813391540</v>
      </c>
      <c r="R54" s="30" t="n">
        <v>33237.5</v>
      </c>
      <c r="S54" s="35" t="n">
        <v>41.27</v>
      </c>
      <c r="T54" s="31" t="n">
        <v>20</v>
      </c>
    </row>
    <row r="55">
      <c r="A55" s="33" t="inlineStr">
        <is>
          <t>KPIG</t>
        </is>
      </c>
      <c r="B55" s="34" t="inlineStr">
        <is>
          <t>MNC Tourism Indonesia Tbk.</t>
        </is>
      </c>
      <c r="C55" s="34" t="inlineStr">
        <is>
          <t>Consumer Cyclicals</t>
        </is>
      </c>
      <c r="D55" s="34" t="inlineStr">
        <is>
          <t>Consumer Services</t>
        </is>
      </c>
      <c r="E55" s="34" t="inlineStr">
        <is>
          <t>S</t>
        </is>
      </c>
      <c r="F55" s="34" t="inlineStr">
        <is>
          <t>2026-06-30</t>
        </is>
      </c>
      <c r="G55" s="34" t="inlineStr">
        <is>
          <t>U</t>
        </is>
      </c>
      <c r="H55" s="26" t="n">
        <v>7.15</v>
      </c>
      <c r="I55" s="26" t="n">
        <v>0.15</v>
      </c>
      <c r="J55" s="26" t="n">
        <v>0.23</v>
      </c>
      <c r="K55" s="26" t="n">
        <v>2.16</v>
      </c>
      <c r="L55" s="26" t="n">
        <v>1.76</v>
      </c>
      <c r="M55" s="26" t="n">
        <v>57.96</v>
      </c>
      <c r="N55" s="35" t="n">
        <v>6.01</v>
      </c>
      <c r="O55" s="35" t="n">
        <v>278.93</v>
      </c>
      <c r="P55" s="25" t="n">
        <v>28</v>
      </c>
      <c r="Q55" s="25" t="n">
        <v>107312842189</v>
      </c>
      <c r="R55" s="30" t="n">
        <v>3004.8</v>
      </c>
      <c r="S55" s="35" t="n">
        <v>8.460000000000001</v>
      </c>
      <c r="T55" s="31" t="n">
        <v>20</v>
      </c>
    </row>
    <row r="56">
      <c r="A56" s="33" t="inlineStr">
        <is>
          <t>LSIP</t>
        </is>
      </c>
      <c r="B56" s="34" t="inlineStr">
        <is>
          <t>PP London Sumatra Indonesia Tbk.</t>
        </is>
      </c>
      <c r="C56" s="34" t="inlineStr">
        <is>
          <t>Consumer Non-Cyclicals</t>
        </is>
      </c>
      <c r="D56" s="34" t="inlineStr">
        <is>
          <t>Food &amp; Beverage</t>
        </is>
      </c>
      <c r="E56" s="34" t="inlineStr">
        <is>
          <t>S</t>
        </is>
      </c>
      <c r="F56" s="34" t="inlineStr">
        <is>
          <t>2026-06-30</t>
        </is>
      </c>
      <c r="G56" s="34" t="inlineStr">
        <is>
          <t>U</t>
        </is>
      </c>
      <c r="H56" s="26" t="n">
        <v>4.82</v>
      </c>
      <c r="I56" s="26" t="n">
        <v>0.7</v>
      </c>
      <c r="J56" s="26" t="n">
        <v>0.14</v>
      </c>
      <c r="K56" s="26" t="n">
        <v>14.42</v>
      </c>
      <c r="L56" s="26" t="n">
        <v>12.67</v>
      </c>
      <c r="M56" s="26" t="n">
        <v>76.75</v>
      </c>
      <c r="N56" s="35" t="n">
        <v>302.68</v>
      </c>
      <c r="O56" s="35" t="n">
        <v>2099.46</v>
      </c>
      <c r="P56" s="25" t="n">
        <v>1485</v>
      </c>
      <c r="Q56" s="25" t="n">
        <v>6819963965</v>
      </c>
      <c r="R56" s="30" t="n">
        <v>10127.6</v>
      </c>
      <c r="S56" s="35" t="n">
        <v>13.23</v>
      </c>
      <c r="T56" s="31" t="n">
        <v>20</v>
      </c>
    </row>
    <row r="57">
      <c r="A57" s="33" t="inlineStr">
        <is>
          <t>MAPA</t>
        </is>
      </c>
      <c r="B57" s="34" t="inlineStr">
        <is>
          <t>Map Aktif Adiperkasa Tbk.</t>
        </is>
      </c>
      <c r="C57" s="34" t="inlineStr">
        <is>
          <t>Consumer Cyclicals</t>
        </is>
      </c>
      <c r="D57" s="34" t="inlineStr">
        <is>
          <t>Retailing</t>
        </is>
      </c>
      <c r="E57" s="34" t="inlineStr">
        <is>
          <t>S</t>
        </is>
      </c>
      <c r="F57" s="34" t="inlineStr">
        <is>
          <t>2026-06-30</t>
        </is>
      </c>
      <c r="G57" s="34" t="inlineStr">
        <is>
          <t>U</t>
        </is>
      </c>
      <c r="H57" s="26" t="n">
        <v>9.26</v>
      </c>
      <c r="I57" s="26" t="n">
        <v>1.84</v>
      </c>
      <c r="J57" s="26" t="n">
        <v>0.62</v>
      </c>
      <c r="K57" s="26" t="n">
        <v>19.84</v>
      </c>
      <c r="L57" s="26" t="n">
        <v>12.21</v>
      </c>
      <c r="M57" s="26" t="n">
        <v>19</v>
      </c>
      <c r="N57" s="35" t="n">
        <v>67.45999999999999</v>
      </c>
      <c r="O57" s="35" t="n">
        <v>339.98</v>
      </c>
      <c r="P57" s="25" t="n">
        <v>580</v>
      </c>
      <c r="Q57" s="25" t="n">
        <v>28504000000</v>
      </c>
      <c r="R57" s="30" t="n">
        <v>16532.3</v>
      </c>
      <c r="S57" s="35" t="n">
        <v>15.16</v>
      </c>
      <c r="T57" s="31" t="n">
        <v>20</v>
      </c>
    </row>
    <row r="58">
      <c r="A58" s="33" t="inlineStr">
        <is>
          <t>MAPI</t>
        </is>
      </c>
      <c r="B58" s="34" t="inlineStr">
        <is>
          <t>Mitra Adiperkasa Tbk.</t>
        </is>
      </c>
      <c r="C58" s="34" t="inlineStr">
        <is>
          <t>Consumer Cyclicals</t>
        </is>
      </c>
      <c r="D58" s="34" t="inlineStr">
        <is>
          <t>Retailing</t>
        </is>
      </c>
      <c r="E58" s="34" t="inlineStr">
        <is>
          <t>S</t>
        </is>
      </c>
      <c r="F58" s="34" t="inlineStr">
        <is>
          <t>2026-06-30</t>
        </is>
      </c>
      <c r="G58" s="34" t="inlineStr">
        <is>
          <t>LR</t>
        </is>
      </c>
      <c r="H58" s="26" t="n">
        <v>10.35</v>
      </c>
      <c r="I58" s="26" t="n">
        <v>1.37</v>
      </c>
      <c r="J58" s="26" t="n">
        <v>0.89</v>
      </c>
      <c r="K58" s="26" t="n">
        <v>13.27</v>
      </c>
      <c r="L58" s="26" t="n">
        <v>7.02</v>
      </c>
      <c r="M58" s="26" t="n">
        <v>10.3</v>
      </c>
      <c r="N58" s="35" t="n">
        <v>149.82</v>
      </c>
      <c r="O58" s="35" t="n">
        <v>1128.94</v>
      </c>
      <c r="P58" s="25" t="n">
        <v>1320</v>
      </c>
      <c r="Q58" s="25" t="n">
        <v>16600000000</v>
      </c>
      <c r="R58" s="30" t="n">
        <v>21912</v>
      </c>
      <c r="S58" s="35" t="n">
        <v>14.86</v>
      </c>
      <c r="T58" s="31" t="n">
        <v>20</v>
      </c>
    </row>
    <row r="59">
      <c r="A59" s="33" t="inlineStr">
        <is>
          <t>MBMA</t>
        </is>
      </c>
      <c r="B59" s="34" t="inlineStr">
        <is>
          <t>Merdeka Battery Materials Tbk.</t>
        </is>
      </c>
      <c r="C59" s="34" t="inlineStr">
        <is>
          <t>Basic Materials</t>
        </is>
      </c>
      <c r="D59" s="34" t="inlineStr">
        <is>
          <t>Basic Materials</t>
        </is>
      </c>
      <c r="E59" s="34" t="inlineStr">
        <is>
          <t>S</t>
        </is>
      </c>
      <c r="F59" s="34" t="inlineStr">
        <is>
          <t>2026-06-30</t>
        </is>
      </c>
      <c r="G59" s="34" t="inlineStr">
        <is>
          <t>A</t>
        </is>
      </c>
      <c r="H59" s="26" t="n">
        <v>38.16</v>
      </c>
      <c r="I59" s="26" t="n">
        <v>1.19</v>
      </c>
      <c r="J59" s="26" t="n">
        <v>0.72</v>
      </c>
      <c r="K59" s="26" t="n">
        <v>3.11</v>
      </c>
      <c r="L59" s="26" t="n">
        <v>1.81</v>
      </c>
      <c r="M59" s="26" t="n">
        <v>7.33</v>
      </c>
      <c r="N59" s="35" t="n">
        <v>12.74</v>
      </c>
      <c r="O59" s="35" t="n">
        <v>409.72</v>
      </c>
      <c r="P59" s="25" t="n">
        <v>330</v>
      </c>
      <c r="Q59" s="25" t="n">
        <v>107995419900</v>
      </c>
      <c r="R59" s="30" t="n">
        <v>35638.5</v>
      </c>
      <c r="S59" s="35" t="n">
        <v>45.82</v>
      </c>
      <c r="T59" s="31" t="n">
        <v>20</v>
      </c>
    </row>
    <row r="60">
      <c r="A60" s="33" t="inlineStr">
        <is>
          <t>MDKA</t>
        </is>
      </c>
      <c r="B60" s="34" t="inlineStr">
        <is>
          <t>Merdeka Copper Gold Tbk.</t>
        </is>
      </c>
      <c r="C60" s="34" t="inlineStr">
        <is>
          <t>Basic Materials</t>
        </is>
      </c>
      <c r="D60" s="34" t="inlineStr">
        <is>
          <t>Basic Materials</t>
        </is>
      </c>
      <c r="E60" s="34" t="inlineStr">
        <is>
          <t>S</t>
        </is>
      </c>
      <c r="F60" s="34" t="inlineStr">
        <is>
          <t>2026-06-30</t>
        </is>
      </c>
      <c r="G60" s="34" t="inlineStr">
        <is>
          <t>A</t>
        </is>
      </c>
      <c r="H60" s="26" t="n">
        <v>68.25</v>
      </c>
      <c r="I60" s="26" t="n">
        <v>1.27</v>
      </c>
      <c r="J60" s="26" t="n">
        <v>1.09</v>
      </c>
      <c r="K60" s="26" t="n">
        <v>1.86</v>
      </c>
      <c r="L60" s="26" t="n">
        <v>0.89</v>
      </c>
      <c r="M60" s="26" t="n">
        <v>4.11</v>
      </c>
      <c r="N60" s="35" t="n">
        <v>42.2</v>
      </c>
      <c r="O60" s="35" t="n">
        <v>2264.02</v>
      </c>
      <c r="P60" s="25" t="n">
        <v>2000</v>
      </c>
      <c r="Q60" s="25" t="n">
        <v>24472983771</v>
      </c>
      <c r="R60" s="30" t="n">
        <v>48946</v>
      </c>
      <c r="S60" s="35" t="n">
        <v>104.69</v>
      </c>
      <c r="T60" s="31" t="n">
        <v>20</v>
      </c>
    </row>
    <row r="61">
      <c r="A61" s="33" t="inlineStr">
        <is>
          <t>MEDC</t>
        </is>
      </c>
      <c r="B61" s="34" t="inlineStr">
        <is>
          <t>Medco Energi Internasional Tbk.</t>
        </is>
      </c>
      <c r="C61" s="34" t="inlineStr">
        <is>
          <t>Energy</t>
        </is>
      </c>
      <c r="D61" s="34" t="inlineStr">
        <is>
          <t>Oil, Gas &amp; Coal</t>
        </is>
      </c>
      <c r="E61" s="34" t="inlineStr">
        <is>
          <t>S</t>
        </is>
      </c>
      <c r="F61" s="34" t="inlineStr">
        <is>
          <t>2026-03-31</t>
        </is>
      </c>
      <c r="G61" s="34" t="inlineStr">
        <is>
          <t>U</t>
        </is>
      </c>
      <c r="H61" s="26" t="n">
        <v>13.72</v>
      </c>
      <c r="I61" s="26" t="n">
        <v>0.85</v>
      </c>
      <c r="J61" s="26" t="n">
        <v>2.44</v>
      </c>
      <c r="K61" s="26" t="n">
        <v>6.23</v>
      </c>
      <c r="L61" s="26" t="n">
        <v>1.81</v>
      </c>
      <c r="M61" s="26" t="n">
        <v>22.42</v>
      </c>
      <c r="N61" s="35" t="n">
        <v>101.34</v>
      </c>
      <c r="O61" s="35" t="n">
        <v>1627.31</v>
      </c>
      <c r="P61" s="25" t="n">
        <v>1410</v>
      </c>
      <c r="Q61" s="25" t="n">
        <v>25136231252</v>
      </c>
      <c r="R61" s="30" t="n">
        <v>35442.1</v>
      </c>
      <c r="S61" s="35" t="n">
        <v>69.36</v>
      </c>
      <c r="T61" s="31" t="n">
        <v>20</v>
      </c>
    </row>
    <row r="62">
      <c r="A62" s="33" t="inlineStr">
        <is>
          <t>MYOR</t>
        </is>
      </c>
      <c r="B62" s="34" t="inlineStr">
        <is>
          <t>Mayora Indah Tbk.</t>
        </is>
      </c>
      <c r="C62" s="34" t="inlineStr">
        <is>
          <t>Consumer Non-Cyclicals</t>
        </is>
      </c>
      <c r="D62" s="34" t="inlineStr">
        <is>
          <t>Food &amp; Beverage</t>
        </is>
      </c>
      <c r="E62" s="34" t="inlineStr">
        <is>
          <t>S</t>
        </is>
      </c>
      <c r="F62" s="34" t="inlineStr">
        <is>
          <t>2026-06-30</t>
        </is>
      </c>
      <c r="G62" s="34" t="inlineStr">
        <is>
          <t>U</t>
        </is>
      </c>
      <c r="H62" s="26" t="n">
        <v>9.119999999999999</v>
      </c>
      <c r="I62" s="26" t="n">
        <v>1.68</v>
      </c>
      <c r="J62" s="26" t="n">
        <v>0.55</v>
      </c>
      <c r="K62" s="26" t="n">
        <v>18.48</v>
      </c>
      <c r="L62" s="26" t="n">
        <v>11.95</v>
      </c>
      <c r="M62" s="26" t="n">
        <v>19.02</v>
      </c>
      <c r="N62" s="35" t="n">
        <v>152.42</v>
      </c>
      <c r="O62" s="35" t="n">
        <v>825</v>
      </c>
      <c r="P62" s="25" t="n">
        <v>1375</v>
      </c>
      <c r="Q62" s="25" t="n">
        <v>22358699725</v>
      </c>
      <c r="R62" s="30" t="n">
        <v>30743.2</v>
      </c>
      <c r="S62" s="35" t="n">
        <v>12.92</v>
      </c>
      <c r="T62" s="31" t="n">
        <v>20</v>
      </c>
    </row>
    <row r="63">
      <c r="A63" s="33" t="inlineStr">
        <is>
          <t>NCKL</t>
        </is>
      </c>
      <c r="B63" s="34" t="inlineStr">
        <is>
          <t>Trimegah Bangun Persada Tbk.</t>
        </is>
      </c>
      <c r="C63" s="34" t="inlineStr">
        <is>
          <t>Basic Materials</t>
        </is>
      </c>
      <c r="D63" s="34" t="inlineStr">
        <is>
          <t>Basic Materials</t>
        </is>
      </c>
      <c r="E63" s="34" t="inlineStr">
        <is>
          <t>-</t>
        </is>
      </c>
      <c r="F63" s="34" t="inlineStr">
        <is>
          <t>2026-06-30</t>
        </is>
      </c>
      <c r="G63" s="34" t="inlineStr">
        <is>
          <t>U</t>
        </is>
      </c>
      <c r="H63" s="26" t="n">
        <v>5.15</v>
      </c>
      <c r="I63" s="26" t="n">
        <v>1.04</v>
      </c>
      <c r="J63" s="26" t="n">
        <v>0.34</v>
      </c>
      <c r="K63" s="26" t="n">
        <v>20.18</v>
      </c>
      <c r="L63" s="26" t="n">
        <v>15.02</v>
      </c>
      <c r="M63" s="26" t="n">
        <v>62.37</v>
      </c>
      <c r="N63" s="35" t="n">
        <v>169</v>
      </c>
      <c r="O63" s="35" t="n">
        <v>837.47</v>
      </c>
      <c r="P63" s="25" t="n">
        <v>735</v>
      </c>
      <c r="Q63" s="25" t="n">
        <v>63098600000</v>
      </c>
      <c r="R63" s="30" t="n">
        <v>46377.5</v>
      </c>
      <c r="S63" s="35" t="n">
        <v>33.77</v>
      </c>
      <c r="T63" s="31" t="n">
        <v>20</v>
      </c>
    </row>
    <row r="64">
      <c r="A64" s="33" t="inlineStr">
        <is>
          <t>PGAS</t>
        </is>
      </c>
      <c r="B64" s="34" t="inlineStr">
        <is>
          <t>Perusahaan Gas Negara (Persero) Tbk.</t>
        </is>
      </c>
      <c r="C64" s="34" t="inlineStr">
        <is>
          <t>Energy</t>
        </is>
      </c>
      <c r="D64" s="34" t="inlineStr">
        <is>
          <t>Oil, Gas &amp; Coal</t>
        </is>
      </c>
      <c r="E64" s="34" t="inlineStr">
        <is>
          <t>S</t>
        </is>
      </c>
      <c r="F64" s="34" t="inlineStr">
        <is>
          <t>2026-03-31</t>
        </is>
      </c>
      <c r="G64" s="34" t="inlineStr">
        <is>
          <t>U</t>
        </is>
      </c>
      <c r="H64" s="26" t="n">
        <v>8.199999999999999</v>
      </c>
      <c r="I64" s="26" t="n">
        <v>0.53</v>
      </c>
      <c r="J64" s="26" t="n">
        <v>0.66</v>
      </c>
      <c r="K64" s="26" t="n">
        <v>6.51</v>
      </c>
      <c r="L64" s="26" t="n">
        <v>3.91</v>
      </c>
      <c r="M64" s="26" t="n">
        <v>26.1</v>
      </c>
      <c r="N64" s="35" t="n">
        <v>170.14</v>
      </c>
      <c r="O64" s="35" t="n">
        <v>2614.45</v>
      </c>
      <c r="P64" s="25" t="n">
        <v>1240</v>
      </c>
      <c r="Q64" s="25" t="n">
        <v>24241508196</v>
      </c>
      <c r="R64" s="30" t="n">
        <v>30059.5</v>
      </c>
      <c r="S64" s="35" t="n">
        <v>59.35</v>
      </c>
      <c r="T64" s="31" t="n">
        <v>20</v>
      </c>
    </row>
    <row r="65">
      <c r="A65" s="33" t="inlineStr">
        <is>
          <t>PGEO</t>
        </is>
      </c>
      <c r="B65" s="34" t="inlineStr">
        <is>
          <t>Pertamina Geothermal Energy Tbk.</t>
        </is>
      </c>
      <c r="C65" s="34" t="inlineStr">
        <is>
          <t>Infrastructures</t>
        </is>
      </c>
      <c r="D65" s="34" t="inlineStr">
        <is>
          <t>Utilities</t>
        </is>
      </c>
      <c r="E65" s="34" t="inlineStr">
        <is>
          <t>-</t>
        </is>
      </c>
      <c r="F65" s="34" t="inlineStr">
        <is>
          <t>2026-06-30</t>
        </is>
      </c>
      <c r="G65" s="34" t="inlineStr">
        <is>
          <t>U</t>
        </is>
      </c>
      <c r="H65" s="26" t="n">
        <v>15.63</v>
      </c>
      <c r="I65" s="26" t="n">
        <v>1.14</v>
      </c>
      <c r="J65" s="26" t="n">
        <v>0.48</v>
      </c>
      <c r="K65" s="26" t="n">
        <v>7.29</v>
      </c>
      <c r="L65" s="26" t="n">
        <v>4.93</v>
      </c>
      <c r="M65" s="26" t="n">
        <v>62.2</v>
      </c>
      <c r="N65" s="35" t="n">
        <v>62.38</v>
      </c>
      <c r="O65" s="35" t="n">
        <v>855.83</v>
      </c>
      <c r="P65" s="25" t="n">
        <v>980</v>
      </c>
      <c r="Q65" s="25" t="n">
        <v>41954253581</v>
      </c>
      <c r="R65" s="30" t="n">
        <v>41115.2</v>
      </c>
      <c r="S65" s="35" t="n">
        <v>15.24</v>
      </c>
      <c r="T65" s="31" t="n">
        <v>20</v>
      </c>
    </row>
    <row r="66">
      <c r="A66" s="33" t="inlineStr">
        <is>
          <t>PNLF</t>
        </is>
      </c>
      <c r="B66" s="34" t="inlineStr">
        <is>
          <t>Panin Financial Tbk.</t>
        </is>
      </c>
      <c r="C66" s="34" t="inlineStr">
        <is>
          <t>Financials</t>
        </is>
      </c>
      <c r="D66" s="34" t="inlineStr">
        <is>
          <t>Insurance</t>
        </is>
      </c>
      <c r="E66" s="34" t="inlineStr">
        <is>
          <t>-</t>
        </is>
      </c>
      <c r="F66" s="34" t="inlineStr">
        <is>
          <t>2026-06-30</t>
        </is>
      </c>
      <c r="G66" s="34" t="inlineStr">
        <is>
          <t>U</t>
        </is>
      </c>
      <c r="H66" s="26" t="n">
        <v>3.53</v>
      </c>
      <c r="I66" s="26" t="n">
        <v>0.09</v>
      </c>
      <c r="J66" s="26" t="n">
        <v>2.36</v>
      </c>
      <c r="K66" s="26" t="n">
        <v>2.59</v>
      </c>
      <c r="L66" s="26" t="n">
        <v>0.72</v>
      </c>
      <c r="M66" s="26" t="n">
        <v>30.86</v>
      </c>
      <c r="N66" s="35" t="n">
        <v>54.91</v>
      </c>
      <c r="O66" s="35" t="n">
        <v>2123.21</v>
      </c>
      <c r="P66" s="25" t="n">
        <v>169</v>
      </c>
      <c r="Q66" s="25" t="n">
        <v>32022073293</v>
      </c>
      <c r="R66" s="30" t="n">
        <v>5411.7</v>
      </c>
      <c r="S66" s="35" t="n">
        <v>5.14</v>
      </c>
      <c r="T66" s="31" t="n">
        <v>20</v>
      </c>
    </row>
    <row r="67">
      <c r="A67" s="33" t="inlineStr">
        <is>
          <t>PTBA</t>
        </is>
      </c>
      <c r="B67" s="34" t="inlineStr">
        <is>
          <t>Bukit Asam (Persero) Tbk.</t>
        </is>
      </c>
      <c r="C67" s="34" t="inlineStr">
        <is>
          <t>Energy</t>
        </is>
      </c>
      <c r="D67" s="34" t="inlineStr">
        <is>
          <t>Oil, Gas &amp; Coal</t>
        </is>
      </c>
      <c r="E67" s="34" t="inlineStr">
        <is>
          <t>S</t>
        </is>
      </c>
      <c r="F67" s="34" t="inlineStr">
        <is>
          <t>2026-06-30</t>
        </is>
      </c>
      <c r="G67" s="34" t="inlineStr">
        <is>
          <t>LR</t>
        </is>
      </c>
      <c r="H67" s="26" t="n">
        <v>7.57</v>
      </c>
      <c r="I67" s="26" t="n">
        <v>1.42</v>
      </c>
      <c r="J67" s="26" t="n">
        <v>0.9</v>
      </c>
      <c r="K67" s="26" t="n">
        <v>18.73</v>
      </c>
      <c r="L67" s="26" t="n">
        <v>9.869999999999999</v>
      </c>
      <c r="M67" s="26" t="n">
        <v>21.55</v>
      </c>
      <c r="N67" s="35" t="n">
        <v>412.03</v>
      </c>
      <c r="O67" s="35" t="n">
        <v>2199.4</v>
      </c>
      <c r="P67" s="25" t="n">
        <v>3170</v>
      </c>
      <c r="Q67" s="25" t="n">
        <v>11520659250</v>
      </c>
      <c r="R67" s="30" t="n">
        <v>36520.5</v>
      </c>
      <c r="S67" s="35" t="n">
        <v>156.27</v>
      </c>
      <c r="T67" s="31" t="n">
        <v>20</v>
      </c>
    </row>
    <row r="68">
      <c r="A68" s="33" t="inlineStr">
        <is>
          <t>PTRO</t>
        </is>
      </c>
      <c r="B68" s="34" t="inlineStr">
        <is>
          <t>Petrosea Tbk.</t>
        </is>
      </c>
      <c r="C68" s="34" t="inlineStr">
        <is>
          <t>Energy</t>
        </is>
      </c>
      <c r="D68" s="34" t="inlineStr">
        <is>
          <t>Oil, Gas &amp; Coal</t>
        </is>
      </c>
      <c r="E68" s="34" t="inlineStr">
        <is>
          <t>-</t>
        </is>
      </c>
      <c r="F68" s="34" t="inlineStr">
        <is>
          <t>2026-06-30</t>
        </is>
      </c>
      <c r="G68" s="34" t="inlineStr">
        <is>
          <t>A</t>
        </is>
      </c>
      <c r="H68" s="26" t="n">
        <v>78.43000000000001</v>
      </c>
      <c r="I68" s="26" t="n">
        <v>8.99</v>
      </c>
      <c r="J68" s="26" t="n">
        <v>3.76</v>
      </c>
      <c r="K68" s="26" t="n">
        <v>11.46</v>
      </c>
      <c r="L68" s="26" t="n">
        <v>2.41</v>
      </c>
      <c r="M68" s="26" t="n">
        <v>6.77</v>
      </c>
      <c r="N68" s="35" t="n">
        <v>65.34</v>
      </c>
      <c r="O68" s="35" t="n">
        <v>570.16</v>
      </c>
      <c r="P68" s="25" t="n">
        <v>2870</v>
      </c>
      <c r="Q68" s="25" t="n">
        <v>10086050000</v>
      </c>
      <c r="R68" s="30" t="n">
        <v>28947</v>
      </c>
      <c r="S68" s="35" t="n">
        <v>201.26</v>
      </c>
      <c r="T68" s="31" t="n">
        <v>20</v>
      </c>
    </row>
    <row r="69">
      <c r="A69" s="33" t="inlineStr">
        <is>
          <t>PWON</t>
        </is>
      </c>
      <c r="B69" s="34" t="inlineStr">
        <is>
          <t>Pakuwon Jati Tbk.</t>
        </is>
      </c>
      <c r="C69" s="34" t="inlineStr">
        <is>
          <t>Properties &amp; Real Estate</t>
        </is>
      </c>
      <c r="D69" s="34" t="inlineStr">
        <is>
          <t>Properties &amp; Real Estate</t>
        </is>
      </c>
      <c r="E69" s="34" t="inlineStr">
        <is>
          <t>-</t>
        </is>
      </c>
      <c r="F69" s="34" t="inlineStr">
        <is>
          <t>2026-06-30</t>
        </is>
      </c>
      <c r="G69" s="34" t="inlineStr">
        <is>
          <t>U</t>
        </is>
      </c>
      <c r="H69" s="26" t="n">
        <v>5.61</v>
      </c>
      <c r="I69" s="26" t="n">
        <v>0.46</v>
      </c>
      <c r="J69" s="26" t="n">
        <v>0.4</v>
      </c>
      <c r="K69" s="26" t="n">
        <v>8.24</v>
      </c>
      <c r="L69" s="26" t="n">
        <v>5.88</v>
      </c>
      <c r="M69" s="26" t="n">
        <v>65.69</v>
      </c>
      <c r="N69" s="35" t="n">
        <v>46.02</v>
      </c>
      <c r="O69" s="35" t="n">
        <v>558.49</v>
      </c>
      <c r="P69" s="25" t="n">
        <v>294</v>
      </c>
      <c r="Q69" s="25" t="n">
        <v>48159602400</v>
      </c>
      <c r="R69" s="30" t="n">
        <v>14158.9</v>
      </c>
      <c r="S69" s="35" t="n">
        <v>18.83</v>
      </c>
      <c r="T69" s="31" t="n">
        <v>20</v>
      </c>
    </row>
    <row r="70">
      <c r="A70" s="33" t="inlineStr">
        <is>
          <t>RAJA</t>
        </is>
      </c>
      <c r="B70" s="34" t="inlineStr">
        <is>
          <t>Rukun Raharja Tbk.</t>
        </is>
      </c>
      <c r="C70" s="34" t="inlineStr">
        <is>
          <t>Energy</t>
        </is>
      </c>
      <c r="D70" s="34" t="inlineStr">
        <is>
          <t>Oil, Gas &amp; Coal</t>
        </is>
      </c>
      <c r="E70" s="34" t="inlineStr">
        <is>
          <t>S</t>
        </is>
      </c>
      <c r="F70" s="34" t="inlineStr">
        <is>
          <t>2026-06-30</t>
        </is>
      </c>
      <c r="G70" s="34" t="inlineStr">
        <is>
          <t>U</t>
        </is>
      </c>
      <c r="H70" s="26" t="n">
        <v>20.67</v>
      </c>
      <c r="I70" s="26" t="n">
        <v>2.98</v>
      </c>
      <c r="J70" s="26" t="n">
        <v>1.38</v>
      </c>
      <c r="K70" s="26" t="n">
        <v>14.42</v>
      </c>
      <c r="L70" s="26" t="n">
        <v>6.07</v>
      </c>
      <c r="M70" s="26" t="n">
        <v>28.97</v>
      </c>
      <c r="N70" s="35" t="n">
        <v>32.18</v>
      </c>
      <c r="O70" s="35" t="n">
        <v>223.21</v>
      </c>
      <c r="P70" s="25" t="n">
        <v>452</v>
      </c>
      <c r="Q70" s="25" t="n">
        <v>21135412500</v>
      </c>
      <c r="R70" s="30" t="n">
        <v>9553.200000000001</v>
      </c>
      <c r="S70" s="35" t="n">
        <v>38.26</v>
      </c>
      <c r="T70" s="31" t="n">
        <v>20</v>
      </c>
    </row>
    <row r="71">
      <c r="A71" s="33" t="inlineStr">
        <is>
          <t>RATU</t>
        </is>
      </c>
      <c r="B71" s="34" t="inlineStr">
        <is>
          <t>Raharja Energi Cepu Tbk.</t>
        </is>
      </c>
      <c r="C71" s="34" t="inlineStr">
        <is>
          <t>Energy</t>
        </is>
      </c>
      <c r="D71" s="34" t="inlineStr">
        <is>
          <t>Oil, Gas &amp; Coal</t>
        </is>
      </c>
      <c r="E71" s="34" t="inlineStr">
        <is>
          <t>S</t>
        </is>
      </c>
      <c r="F71" s="34" t="inlineStr">
        <is>
          <t>2026-06-30</t>
        </is>
      </c>
      <c r="G71" s="34" t="inlineStr">
        <is>
          <t>U</t>
        </is>
      </c>
      <c r="H71" s="26" t="n">
        <v>28.22</v>
      </c>
      <c r="I71" s="26" t="n">
        <v>9.52</v>
      </c>
      <c r="J71" s="26" t="n">
        <v>2.57</v>
      </c>
      <c r="K71" s="26" t="n">
        <v>33.73</v>
      </c>
      <c r="L71" s="26" t="n">
        <v>9.460000000000001</v>
      </c>
      <c r="M71" s="26" t="n">
        <v>85.48999999999999</v>
      </c>
      <c r="N71" s="35" t="n">
        <v>144.56</v>
      </c>
      <c r="O71" s="35" t="n">
        <v>428.63</v>
      </c>
      <c r="P71" s="25" t="n">
        <v>2320</v>
      </c>
      <c r="Q71" s="25" t="n">
        <v>2715053800</v>
      </c>
      <c r="R71" s="30" t="n">
        <v>6298.9</v>
      </c>
      <c r="S71" s="35" t="n">
        <v>21.1</v>
      </c>
      <c r="T71" s="31" t="n">
        <v>20</v>
      </c>
    </row>
    <row r="72">
      <c r="A72" s="33" t="inlineStr">
        <is>
          <t>SCMA</t>
        </is>
      </c>
      <c r="B72" s="34" t="inlineStr">
        <is>
          <t>Surya Citra Media Tbk.</t>
        </is>
      </c>
      <c r="C72" s="34" t="inlineStr">
        <is>
          <t>Consumer Cyclicals</t>
        </is>
      </c>
      <c r="D72" s="34" t="inlineStr">
        <is>
          <t>Media &amp; Entertainment</t>
        </is>
      </c>
      <c r="E72" s="34" t="inlineStr">
        <is>
          <t>-</t>
        </is>
      </c>
      <c r="F72" s="34" t="inlineStr">
        <is>
          <t>2026-06-30</t>
        </is>
      </c>
      <c r="G72" s="34" t="inlineStr">
        <is>
          <t>U</t>
        </is>
      </c>
      <c r="H72" s="26" t="n">
        <v>11.02</v>
      </c>
      <c r="I72" s="26" t="n">
        <v>1.47</v>
      </c>
      <c r="J72" s="26" t="n">
        <v>0.41</v>
      </c>
      <c r="K72" s="26" t="n">
        <v>13.34</v>
      </c>
      <c r="L72" s="26" t="n">
        <v>9.470000000000001</v>
      </c>
      <c r="M72" s="26" t="n">
        <v>27.82</v>
      </c>
      <c r="N72" s="35" t="n">
        <v>15.52</v>
      </c>
      <c r="O72" s="35" t="n">
        <v>116.37</v>
      </c>
      <c r="P72" s="25" t="n">
        <v>148</v>
      </c>
      <c r="Q72" s="25" t="n">
        <v>63564703280</v>
      </c>
      <c r="R72" s="30" t="n">
        <v>9407.6</v>
      </c>
      <c r="S72" s="35" t="n">
        <v>9.24</v>
      </c>
      <c r="T72" s="31" t="n">
        <v>20</v>
      </c>
    </row>
    <row r="73">
      <c r="A73" s="33" t="inlineStr">
        <is>
          <t>SMGR</t>
        </is>
      </c>
      <c r="B73" s="34" t="inlineStr">
        <is>
          <t>Semen Indonesia (Persero) Tbk.</t>
        </is>
      </c>
      <c r="C73" s="34" t="inlineStr">
        <is>
          <t>Basic Materials</t>
        </is>
      </c>
      <c r="D73" s="34" t="inlineStr">
        <is>
          <t>Basic Materials</t>
        </is>
      </c>
      <c r="E73" s="34" t="inlineStr">
        <is>
          <t>S</t>
        </is>
      </c>
      <c r="F73" s="34" t="inlineStr">
        <is>
          <t>2026-06-30</t>
        </is>
      </c>
      <c r="G73" s="34" t="inlineStr">
        <is>
          <t>LR</t>
        </is>
      </c>
      <c r="H73" s="26" t="n">
        <v>25.82</v>
      </c>
      <c r="I73" s="26" t="n">
        <v>0.2</v>
      </c>
      <c r="J73" s="26" t="n">
        <v>0.5600000000000001</v>
      </c>
      <c r="K73" s="26" t="n">
        <v>0.79</v>
      </c>
      <c r="L73" s="26" t="n">
        <v>0.51</v>
      </c>
      <c r="M73" s="26" t="n">
        <v>2.15</v>
      </c>
      <c r="N73" s="35" t="n">
        <v>56.15</v>
      </c>
      <c r="O73" s="35" t="n">
        <v>7091.62</v>
      </c>
      <c r="P73" s="25" t="n">
        <v>1485</v>
      </c>
      <c r="Q73" s="25" t="n">
        <v>6751540089</v>
      </c>
      <c r="R73" s="30" t="n">
        <v>10026</v>
      </c>
      <c r="S73" s="35" t="n">
        <v>26.99</v>
      </c>
      <c r="T73" s="31" t="n">
        <v>20</v>
      </c>
    </row>
    <row r="74">
      <c r="A74" s="33" t="inlineStr">
        <is>
          <t>SSIA</t>
        </is>
      </c>
      <c r="B74" s="34" t="inlineStr">
        <is>
          <t>Surya Semesta Internusa Tbk.</t>
        </is>
      </c>
      <c r="C74" s="34" t="inlineStr">
        <is>
          <t>Infrastructures</t>
        </is>
      </c>
      <c r="D74" s="34" t="inlineStr">
        <is>
          <t>Heavy Constructions &amp; Civil Engineering</t>
        </is>
      </c>
      <c r="E74" s="34" t="inlineStr">
        <is>
          <t>S</t>
        </is>
      </c>
      <c r="F74" s="34" t="inlineStr">
        <is>
          <t>2026-06-30</t>
        </is>
      </c>
      <c r="G74" s="34" t="inlineStr">
        <is>
          <t>U</t>
        </is>
      </c>
      <c r="H74" s="26" t="n">
        <v>38.46</v>
      </c>
      <c r="I74" s="26" t="n">
        <v>0.93</v>
      </c>
      <c r="J74" s="26" t="n">
        <v>0.54</v>
      </c>
      <c r="K74" s="26" t="n">
        <v>2.42</v>
      </c>
      <c r="L74" s="26" t="n">
        <v>1.58</v>
      </c>
      <c r="M74" s="26" t="n">
        <v>6.13</v>
      </c>
      <c r="N74" s="35" t="n">
        <v>43.68</v>
      </c>
      <c r="O74" s="35" t="n">
        <v>1802.55</v>
      </c>
      <c r="P74" s="25" t="n">
        <v>1205</v>
      </c>
      <c r="Q74" s="25" t="n">
        <v>4705249440</v>
      </c>
      <c r="R74" s="30" t="n">
        <v>5669.8</v>
      </c>
      <c r="S74" s="35" t="n">
        <v>17.13</v>
      </c>
      <c r="T74" s="31" t="n">
        <v>20</v>
      </c>
    </row>
    <row r="75">
      <c r="A75" s="33" t="inlineStr">
        <is>
          <t>TAPG</t>
        </is>
      </c>
      <c r="B75" s="34" t="inlineStr">
        <is>
          <t>Triputra Agro Persada Tbk.</t>
        </is>
      </c>
      <c r="C75" s="34" t="inlineStr">
        <is>
          <t>Consumer Non-Cyclicals</t>
        </is>
      </c>
      <c r="D75" s="34" t="inlineStr">
        <is>
          <t>Food &amp; Beverage</t>
        </is>
      </c>
      <c r="E75" s="34" t="inlineStr">
        <is>
          <t>S</t>
        </is>
      </c>
      <c r="F75" s="34" t="inlineStr">
        <is>
          <t>2026-06-30</t>
        </is>
      </c>
      <c r="G75" s="34" t="inlineStr">
        <is>
          <t>U</t>
        </is>
      </c>
      <c r="H75" s="26" t="n">
        <v>9.49</v>
      </c>
      <c r="I75" s="26" t="n">
        <v>3.22</v>
      </c>
      <c r="J75" s="26" t="n">
        <v>0.24</v>
      </c>
      <c r="K75" s="26" t="n">
        <v>33.92</v>
      </c>
      <c r="L75" s="26" t="n">
        <v>27.31</v>
      </c>
      <c r="M75" s="26" t="n">
        <v>69.12</v>
      </c>
      <c r="N75" s="35" t="n">
        <v>203.93</v>
      </c>
      <c r="O75" s="35" t="n">
        <v>601.12</v>
      </c>
      <c r="P75" s="25" t="n">
        <v>1915</v>
      </c>
      <c r="Q75" s="25" t="n">
        <v>19852540000</v>
      </c>
      <c r="R75" s="30" t="n">
        <v>38017.6</v>
      </c>
      <c r="S75" s="35" t="n">
        <v>23.59</v>
      </c>
      <c r="T75" s="31" t="n">
        <v>20</v>
      </c>
    </row>
    <row r="76">
      <c r="A76" s="33" t="inlineStr">
        <is>
          <t>TINS</t>
        </is>
      </c>
      <c r="B76" s="34" t="inlineStr">
        <is>
          <t>TIMAH (Persero) Tbk.</t>
        </is>
      </c>
      <c r="C76" s="34" t="inlineStr">
        <is>
          <t>Basic Materials</t>
        </is>
      </c>
      <c r="D76" s="34" t="inlineStr">
        <is>
          <t>Basic Materials</t>
        </is>
      </c>
      <c r="E76" s="34" t="inlineStr">
        <is>
          <t>S</t>
        </is>
      </c>
      <c r="F76" s="34" t="inlineStr">
        <is>
          <t>2026-06-30</t>
        </is>
      </c>
      <c r="G76" s="34" t="inlineStr">
        <is>
          <t>U</t>
        </is>
      </c>
      <c r="H76" s="26" t="n">
        <v>9.289999999999999</v>
      </c>
      <c r="I76" s="26" t="n">
        <v>3.28</v>
      </c>
      <c r="J76" s="26" t="n">
        <v>0.5600000000000001</v>
      </c>
      <c r="K76" s="26" t="n">
        <v>35.35</v>
      </c>
      <c r="L76" s="26" t="n">
        <v>22.67</v>
      </c>
      <c r="M76" s="26" t="n">
        <v>35.78</v>
      </c>
      <c r="N76" s="35" t="n">
        <v>500.59</v>
      </c>
      <c r="O76" s="35" t="n">
        <v>1416.21</v>
      </c>
      <c r="P76" s="25" t="n">
        <v>3730</v>
      </c>
      <c r="Q76" s="25" t="n">
        <v>7447753454</v>
      </c>
      <c r="R76" s="30" t="n">
        <v>27780.1</v>
      </c>
      <c r="S76" s="35" t="n">
        <v>189.78</v>
      </c>
      <c r="T76" s="31" t="n">
        <v>20</v>
      </c>
    </row>
    <row r="77">
      <c r="A77" s="33" t="inlineStr">
        <is>
          <t>TKIM</t>
        </is>
      </c>
      <c r="B77" s="34" t="inlineStr">
        <is>
          <t>Pabrik Kertas Tjiwi Kimia Tbk.</t>
        </is>
      </c>
      <c r="C77" s="34" t="inlineStr">
        <is>
          <t>Basic Materials</t>
        </is>
      </c>
      <c r="D77" s="34" t="inlineStr">
        <is>
          <t>Basic Materials</t>
        </is>
      </c>
      <c r="E77" s="34" t="inlineStr">
        <is>
          <t>S</t>
        </is>
      </c>
      <c r="F77" s="34" t="inlineStr">
        <is>
          <t>2026-06-30</t>
        </is>
      </c>
      <c r="G77" s="34" t="inlineStr">
        <is>
          <t>U</t>
        </is>
      </c>
      <c r="H77" s="26" t="n">
        <v>2.89</v>
      </c>
      <c r="I77" s="26" t="n">
        <v>0.39</v>
      </c>
      <c r="J77" s="26" t="n">
        <v>0.3</v>
      </c>
      <c r="K77" s="26" t="n">
        <v>13.46</v>
      </c>
      <c r="L77" s="26" t="n">
        <v>10.34</v>
      </c>
      <c r="M77" s="26" t="n">
        <v>81.70999999999999</v>
      </c>
      <c r="N77" s="35" t="n">
        <v>2483.03</v>
      </c>
      <c r="O77" s="35" t="n">
        <v>18445.44</v>
      </c>
      <c r="P77" s="25" t="n">
        <v>6675</v>
      </c>
      <c r="Q77" s="25" t="n">
        <v>3113223570</v>
      </c>
      <c r="R77" s="30" t="n">
        <v>20780.8</v>
      </c>
      <c r="S77" s="35" t="n">
        <v>14.4</v>
      </c>
      <c r="T77" s="31" t="n">
        <v>20</v>
      </c>
    </row>
    <row r="78">
      <c r="A78" s="33" t="inlineStr">
        <is>
          <t>TLKM</t>
        </is>
      </c>
      <c r="B78" s="34" t="inlineStr">
        <is>
          <t>Telkom Indonesia (Persero) Tbk.</t>
        </is>
      </c>
      <c r="C78" s="34" t="inlineStr">
        <is>
          <t>Infrastructures</t>
        </is>
      </c>
      <c r="D78" s="34" t="inlineStr">
        <is>
          <t>Telecommunication</t>
        </is>
      </c>
      <c r="E78" s="34" t="inlineStr">
        <is>
          <t>S</t>
        </is>
      </c>
      <c r="F78" s="34" t="inlineStr">
        <is>
          <t>2026-06-30</t>
        </is>
      </c>
      <c r="G78" s="34" t="inlineStr">
        <is>
          <t>U</t>
        </is>
      </c>
      <c r="H78" s="26" t="n">
        <v>12.99</v>
      </c>
      <c r="I78" s="26" t="n">
        <v>1.68</v>
      </c>
      <c r="J78" s="26" t="n">
        <v>1.25</v>
      </c>
      <c r="K78" s="26" t="n">
        <v>12.95</v>
      </c>
      <c r="L78" s="26" t="n">
        <v>5.76</v>
      </c>
      <c r="M78" s="26" t="n">
        <v>23.01</v>
      </c>
      <c r="N78" s="35" t="n">
        <v>176.27</v>
      </c>
      <c r="O78" s="35" t="n">
        <v>1361.25</v>
      </c>
      <c r="P78" s="25" t="n">
        <v>2140</v>
      </c>
      <c r="Q78" s="25" t="n">
        <v>99062216600</v>
      </c>
      <c r="R78" s="30" t="n">
        <v>211993.1</v>
      </c>
      <c r="S78" s="35" t="n">
        <v>654.39</v>
      </c>
      <c r="T78" s="31" t="n">
        <v>20</v>
      </c>
    </row>
    <row r="79">
      <c r="A79" s="33" t="inlineStr">
        <is>
          <t>TOWR</t>
        </is>
      </c>
      <c r="B79" s="34" t="inlineStr">
        <is>
          <t>Sarana Menara Nusantara Tbk.</t>
        </is>
      </c>
      <c r="C79" s="34" t="inlineStr">
        <is>
          <t>Infrastructures</t>
        </is>
      </c>
      <c r="D79" s="34" t="inlineStr">
        <is>
          <t>Telecommunication</t>
        </is>
      </c>
      <c r="E79" s="34" t="inlineStr">
        <is>
          <t>-</t>
        </is>
      </c>
      <c r="F79" s="34" t="inlineStr">
        <is>
          <t>2026-06-30</t>
        </is>
      </c>
      <c r="G79" s="34" t="inlineStr">
        <is>
          <t>U</t>
        </is>
      </c>
      <c r="H79" s="26" t="n">
        <v>6.09</v>
      </c>
      <c r="I79" s="26" t="n">
        <v>0.8100000000000001</v>
      </c>
      <c r="J79" s="26" t="n">
        <v>1.81</v>
      </c>
      <c r="K79" s="26" t="n">
        <v>13.35</v>
      </c>
      <c r="L79" s="26" t="n">
        <v>4.74</v>
      </c>
      <c r="M79" s="26" t="n">
        <v>53.89</v>
      </c>
      <c r="N79" s="35" t="n">
        <v>65.7</v>
      </c>
      <c r="O79" s="35" t="n">
        <v>492.2</v>
      </c>
      <c r="P79" s="25" t="n">
        <v>400</v>
      </c>
      <c r="Q79" s="25" t="n">
        <v>59098103731</v>
      </c>
      <c r="R79" s="30" t="n">
        <v>23639.2</v>
      </c>
      <c r="S79" s="35" t="n">
        <v>42.42</v>
      </c>
      <c r="T79" s="31" t="n">
        <v>20</v>
      </c>
    </row>
    <row r="80">
      <c r="A80" s="33" t="inlineStr">
        <is>
          <t>TPIA</t>
        </is>
      </c>
      <c r="B80" s="34" t="inlineStr">
        <is>
          <t>Chandra Asri Pacific Tbk.</t>
        </is>
      </c>
      <c r="C80" s="34" t="inlineStr">
        <is>
          <t>Basic Materials</t>
        </is>
      </c>
      <c r="D80" s="34" t="inlineStr">
        <is>
          <t>Basic Materials</t>
        </is>
      </c>
      <c r="E80" s="34" t="inlineStr">
        <is>
          <t>S</t>
        </is>
      </c>
      <c r="F80" s="34" t="inlineStr">
        <is>
          <t>2026-06-30</t>
        </is>
      </c>
      <c r="G80" s="34" t="inlineStr">
        <is>
          <t>U</t>
        </is>
      </c>
      <c r="H80" s="26" t="n">
        <v>51.77</v>
      </c>
      <c r="I80" s="26" t="n">
        <v>1.69</v>
      </c>
      <c r="J80" s="26" t="n">
        <v>1.77</v>
      </c>
      <c r="K80" s="26" t="n">
        <v>3.26</v>
      </c>
      <c r="L80" s="26" t="n">
        <v>1.18</v>
      </c>
      <c r="M80" s="26" t="n">
        <v>3.03</v>
      </c>
      <c r="N80" s="35" t="n">
        <v>33.52</v>
      </c>
      <c r="O80" s="35" t="n">
        <v>1027.1</v>
      </c>
      <c r="P80" s="25" t="n">
        <v>1360</v>
      </c>
      <c r="Q80" s="25" t="n">
        <v>86511545092</v>
      </c>
      <c r="R80" s="30" t="n">
        <v>117655.7</v>
      </c>
      <c r="S80" s="35" t="n">
        <v>254.36</v>
      </c>
      <c r="T80" s="31" t="n">
        <v>20</v>
      </c>
    </row>
    <row r="81">
      <c r="A81" s="33" t="inlineStr">
        <is>
          <t>UNTR</t>
        </is>
      </c>
      <c r="B81" s="34" t="inlineStr">
        <is>
          <t>United Tractors Tbk.</t>
        </is>
      </c>
      <c r="C81" s="34" t="inlineStr">
        <is>
          <t>Industrials</t>
        </is>
      </c>
      <c r="D81" s="34" t="inlineStr">
        <is>
          <t>Industrial Goods</t>
        </is>
      </c>
      <c r="E81" s="34" t="inlineStr">
        <is>
          <t>S</t>
        </is>
      </c>
      <c r="F81" s="34" t="inlineStr">
        <is>
          <t>2026-06-30</t>
        </is>
      </c>
      <c r="G81" s="34" t="inlineStr">
        <is>
          <t>LR</t>
        </is>
      </c>
      <c r="H81" s="26" t="n">
        <v>13.22</v>
      </c>
      <c r="I81" s="26" t="n">
        <v>0.99</v>
      </c>
      <c r="J81" s="26" t="n">
        <v>0.76</v>
      </c>
      <c r="K81" s="26" t="n">
        <v>7.51</v>
      </c>
      <c r="L81" s="26" t="n">
        <v>4.26</v>
      </c>
      <c r="M81" s="26" t="n">
        <v>13.1</v>
      </c>
      <c r="N81" s="35" t="n">
        <v>2047.29</v>
      </c>
      <c r="O81" s="35" t="n">
        <v>27278.1</v>
      </c>
      <c r="P81" s="25" t="n">
        <v>26500</v>
      </c>
      <c r="Q81" s="25" t="n">
        <v>3730135136</v>
      </c>
      <c r="R81" s="30" t="n">
        <v>98848.60000000001</v>
      </c>
      <c r="S81" s="35" t="n">
        <v>100.76</v>
      </c>
      <c r="T81" s="31" t="n">
        <v>20</v>
      </c>
    </row>
    <row r="82">
      <c r="A82" s="33" t="inlineStr">
        <is>
          <t>UNVR</t>
        </is>
      </c>
      <c r="B82" s="34" t="inlineStr">
        <is>
          <t>Unilever Indonesia Tbk.</t>
        </is>
      </c>
      <c r="C82" s="34" t="inlineStr">
        <is>
          <t>Consumer Non-Cyclicals</t>
        </is>
      </c>
      <c r="D82" s="34" t="inlineStr">
        <is>
          <t>Nondurable Household Products</t>
        </is>
      </c>
      <c r="E82" s="34" t="inlineStr">
        <is>
          <t>S</t>
        </is>
      </c>
      <c r="F82" s="34" t="inlineStr">
        <is>
          <t>2026-06-30</t>
        </is>
      </c>
      <c r="G82" s="34" t="inlineStr">
        <is>
          <t>U</t>
        </is>
      </c>
      <c r="H82" s="26" t="n">
        <v>7.31</v>
      </c>
      <c r="I82" s="26" t="n">
        <v>20.45</v>
      </c>
      <c r="J82" s="26" t="n">
        <v>4.44</v>
      </c>
      <c r="K82" s="26" t="n">
        <v>279.71</v>
      </c>
      <c r="L82" s="26" t="n">
        <v>51.38</v>
      </c>
      <c r="M82" s="26" t="n">
        <v>50.03</v>
      </c>
      <c r="N82" s="35" t="n">
        <v>221.63</v>
      </c>
      <c r="O82" s="35" t="n">
        <v>79.23999999999999</v>
      </c>
      <c r="P82" s="25" t="n">
        <v>1395</v>
      </c>
      <c r="Q82" s="25" t="n">
        <v>38150000000</v>
      </c>
      <c r="R82" s="30" t="n">
        <v>53219.3</v>
      </c>
      <c r="S82" s="35" t="n">
        <v>37.04</v>
      </c>
      <c r="T82" s="31" t="n">
        <v>20</v>
      </c>
    </row>
    <row r="83">
      <c r="A83" s="33" t="inlineStr">
        <is>
          <t>WIFI</t>
        </is>
      </c>
      <c r="B83" s="34" t="inlineStr">
        <is>
          <t>Solusi Sinergi Digital Tbk.</t>
        </is>
      </c>
      <c r="C83" s="34" t="inlineStr">
        <is>
          <t>Technology</t>
        </is>
      </c>
      <c r="D83" s="34" t="inlineStr">
        <is>
          <t>Software &amp; IT Services</t>
        </is>
      </c>
      <c r="E83" s="34" t="inlineStr">
        <is>
          <t>S</t>
        </is>
      </c>
      <c r="F83" s="34" t="inlineStr">
        <is>
          <t>2026-06-30</t>
        </is>
      </c>
      <c r="G83" s="34" t="inlineStr">
        <is>
          <t>U</t>
        </is>
      </c>
      <c r="H83" s="26" t="n">
        <v>17.32</v>
      </c>
      <c r="I83" s="26" t="n">
        <v>0.98</v>
      </c>
      <c r="J83" s="26" t="n">
        <v>1.32</v>
      </c>
      <c r="K83" s="26" t="n">
        <v>5.68</v>
      </c>
      <c r="L83" s="26" t="n">
        <v>2.44</v>
      </c>
      <c r="M83" s="26" t="n">
        <v>32.58</v>
      </c>
      <c r="N83" s="35" t="n">
        <v>96.41</v>
      </c>
      <c r="O83" s="35" t="n">
        <v>1698.3</v>
      </c>
      <c r="P83" s="25" t="n">
        <v>970</v>
      </c>
      <c r="Q83" s="25" t="n">
        <v>5308549015</v>
      </c>
      <c r="R83" s="30" t="n">
        <v>5149.3</v>
      </c>
      <c r="S83" s="35" t="n">
        <v>47.67</v>
      </c>
      <c r="T83" s="31" t="n">
        <v>20</v>
      </c>
    </row>
    <row r="85">
      <c r="A85" s="11" t="inlineStr">
        <is>
          <t>@lotmetrik · tiap lot, ada datanya · lotmetrik.my.id</t>
        </is>
      </c>
    </row>
    <row r="86" ht="52" customHeight="1">
      <c r="A86" s="12" t="inlineStr">
        <is>
          <t>Screener ini alat bantu EDUKASI berbasis data, BUKAN rekomendasi atau ajakan membeli/menjual efek. Skor bersifat relatif terhadap universe pada tanggal data, bukan target harga atau jaminan kinerja. Data bisa mengandung kesalahan — selalu verifikasi ke sumber resmi (IDX &amp; laporan keuangan emiten). Investasi saham berisiko, termasuk kehilangan modal. Keputusan &amp; risiko sepenuhnya di tangan Anda. Lakukan riset sendiri (DYOR). Penyusun bisa memegang posisi pada emiten yang tercantum.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1:T1"/>
    <mergeCell ref="A86:J8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  <col width="46" customWidth="1" min="3" max="3"/>
  </cols>
  <sheetData>
    <row r="1" ht="22" customHeight="1">
      <c r="A1" s="1" t="inlineStr">
        <is>
          <t>Sumber: IDX (Financial Data &amp; Ratio Sep 2026 · Ringkasan Saham 27 Okt 2026) · Per: 27 Okt 2026 · Universe: IDX80 (Peng-00205/BEI.POP/10-2026) · n=80</t>
        </is>
      </c>
    </row>
    <row r="2">
      <c r="A2" s="13" t="inlineStr">
        <is>
          <t>Metodologi · transparansi = kepercayaan</t>
        </is>
      </c>
    </row>
    <row r="4" ht="42" customHeight="1">
      <c r="A4" s="21" t="inlineStr">
        <is>
          <t>Kolom</t>
        </is>
      </c>
      <c r="B4" s="21" t="inlineStr">
        <is>
          <t>Definisi</t>
        </is>
      </c>
      <c r="C4" s="21" t="inlineStr">
        <is>
          <t>Sumber</t>
        </is>
      </c>
    </row>
    <row r="5" ht="42" customHeight="1">
      <c r="A5" s="36" t="inlineStr">
        <is>
          <t>Universe</t>
        </is>
      </c>
      <c r="B5" s="37" t="inlineStr">
        <is>
          <t>80 konstituen IDX80, evaluasi mayor Juli 2026, efektif 3 Agu – 30 Okt 2026.</t>
        </is>
      </c>
      <c r="C5" s="37" t="inlineStr">
        <is>
          <t>Lampiran 1 Pengumuman BEI No. Peng-00148/BEI.POP/07-2026 (27 Jul 2026)</t>
        </is>
      </c>
    </row>
    <row r="6" ht="42" customHeight="1">
      <c r="A6" s="36" t="inlineStr">
        <is>
          <t>PER, PBV, DER, ROE, ROA, NPM, EPS, nilai buku</t>
        </is>
      </c>
      <c r="B6" s="37" t="inlineStr">
        <is>
          <t>Angka publikasi IDX; laporan keuangan per kolom 'Tgl laporan keuangan' (umumnya 30 Jun 2026). PER/PBV memakai harga acuan publikasi IDX.</t>
        </is>
      </c>
      <c r="C6" s="37" t="inlineStr">
        <is>
          <t>IDX Digital Statistic · Financial Data and Ratio, edisi September 2026</t>
        </is>
      </c>
    </row>
    <row r="7" ht="42" customHeight="1">
      <c r="A7" s="36" t="inlineStr">
        <is>
          <t>Sektor</t>
        </is>
      </c>
      <c r="B7" s="37" t="inlineStr">
        <is>
          <t>Klasifikasi IDX-IC resmi.</t>
        </is>
      </c>
      <c r="C7" s="37" t="inlineStr">
        <is>
          <t>IDX Financial Data and Ratio, September 2026</t>
        </is>
      </c>
    </row>
    <row r="8" ht="42" customHeight="1">
      <c r="A8" s="36" t="inlineStr">
        <is>
          <t>Harga</t>
        </is>
      </c>
      <c r="B8" s="37" t="inlineStr">
        <is>
          <t>Harga penutupan.</t>
        </is>
      </c>
      <c r="C8" s="37" t="inlineStr">
        <is>
          <t>IDX Ringkasan Saham, 22 Okt 2026</t>
        </is>
      </c>
    </row>
    <row r="9" ht="42" customHeight="1">
      <c r="A9" s="36" t="inlineStr">
        <is>
          <t>Nilai transaksi 20H</t>
        </is>
      </c>
      <c r="B9" s="37" t="inlineStr">
        <is>
          <t>Rata-rata nilai transaksi harian 20 hari bursa (25 Sep – 22 Okt 2026), Rp miliar.</t>
        </is>
      </c>
      <c r="C9" s="37" t="inlineStr">
        <is>
          <t>IDX Ringkasan Saham, 25 Sep – 22 Okt 2026</t>
        </is>
      </c>
    </row>
    <row r="10" ht="42" customHeight="1">
      <c r="A10" s="36" t="inlineStr">
        <is>
          <t>Median PBV sektor</t>
        </is>
      </c>
      <c r="B10" s="37" t="inlineStr">
        <is>
          <t>Median PBV emiten sesektor di dalam universe IDX80.</t>
        </is>
      </c>
      <c r="C10" s="37" t="inlineStr">
        <is>
          <t>Dihitung di sheet</t>
        </is>
      </c>
    </row>
    <row r="11" ht="42" customHeight="1">
      <c r="A11" s="36" t="inlineStr">
        <is>
          <t>Value vs sektor</t>
        </is>
      </c>
      <c r="B11" s="37" t="inlineStr">
        <is>
          <t>'Murah' bila PBV di bawah median PBV sektornya, selain itu 'Mahal'. Relatif, bukan penilaian wajar/tidaknya harga.</t>
        </is>
      </c>
      <c r="C11" s="37" t="inlineStr">
        <is>
          <t>Dihitung di sheet</t>
        </is>
      </c>
    </row>
    <row r="12" ht="42" customHeight="1">
      <c r="A12" s="36" t="inlineStr">
        <is>
          <t>Skor value</t>
        </is>
      </c>
      <c r="B12" s="37" t="inlineStr">
        <is>
          <t>(1 − PERCENTRANK(PBV universe, PBV)) × 100 → PBV lebih rendah = skor lebih tinggi.</t>
        </is>
      </c>
      <c r="C12" s="37" t="inlineStr">
        <is>
          <t>Formula</t>
        </is>
      </c>
    </row>
    <row r="13" ht="42" customHeight="1">
      <c r="A13" s="36" t="inlineStr">
        <is>
          <t>Skor quality</t>
        </is>
      </c>
      <c r="B13" s="37" t="inlineStr">
        <is>
          <t>PERCENTRANK(ROE universe, ROE) × 100 → ROE lebih tinggi = skor lebih tinggi.</t>
        </is>
      </c>
      <c r="C13" s="37" t="inlineStr">
        <is>
          <t>Formula</t>
        </is>
      </c>
    </row>
    <row r="14" ht="42" customHeight="1">
      <c r="A14" s="36" t="inlineStr">
        <is>
          <t>Skor safety</t>
        </is>
      </c>
      <c r="B14" s="37" t="inlineStr">
        <is>
          <t>(1 − PERCENTRANK(DER universe, DER)) × 100 → DER lebih rendah = skor lebih tinggi.</t>
        </is>
      </c>
      <c r="C14" s="37" t="inlineStr">
        <is>
          <t>Formula</t>
        </is>
      </c>
    </row>
    <row r="15" ht="42" customHeight="1">
      <c r="A15" s="36" t="inlineStr">
        <is>
          <t>Skor faktor</t>
        </is>
      </c>
      <c r="B15" s="37" t="inlineStr">
        <is>
          <t>ROUND(bobot_value × Skor value + bobot_quality × Skor quality + bobot_safety × Skor safety, 0); bobot default 0,45 / 0,40 / 0,15 (sel kuning di tab Screener).</t>
        </is>
      </c>
      <c r="C15" s="37" t="inlineStr">
        <is>
          <t>Formula</t>
        </is>
      </c>
    </row>
    <row r="16" ht="42" customHeight="1">
      <c r="A16" s="36" t="inlineStr">
        <is>
          <t>Status</t>
        </is>
      </c>
      <c r="B16" s="37" t="inlineStr">
        <is>
          <t>Lolos = 4 filter terpenuhi (PBV &lt; median sektor, ROE &gt; ambang, DER &lt; ambang, nilai transaksi ≥ ambang). Borderline = 3 dari 4.</t>
        </is>
      </c>
      <c r="C16" s="37" t="inlineStr">
        <is>
          <t>Formula</t>
        </is>
      </c>
    </row>
    <row r="18">
      <c r="A18" s="38" t="inlineStr">
        <is>
          <t>Catatan penting</t>
        </is>
      </c>
    </row>
    <row r="19" ht="28" customHeight="1">
      <c r="A19" s="39" t="inlineStr">
        <is>
          <t>• Skor relatif dalam universe per tanggal Rasio: publikasi IDX edisi September 2026 (laporan keuangan s.d. 30 Jun 2026) · Harga: 27 Okt 2026 · Likuiditas: 20 hari bursa s.d. 27 Okt 2026. Bukan target harga, bukan ajakan beli.</t>
        </is>
      </c>
    </row>
    <row r="20" ht="28" customHeight="1">
      <c r="A20" s="39" t="inlineStr">
        <is>
          <t>• DER bank &amp; lembaga keuangan wajar tinggi karena dana pihak ketiga dihitung sebagai liabilitas, jadi bank hampir selalu gagal filter DER. Bandingkan bank dengan bank.</t>
        </is>
      </c>
    </row>
    <row r="21" ht="28" customHeight="1">
      <c r="A21" s="39" t="inlineStr">
        <is>
          <t>• PER negatif berarti emiten merugi pada periode laporan; PER tidak dipakai dalam skor.</t>
        </is>
      </c>
    </row>
    <row r="22" ht="28" customHeight="1">
      <c r="A22" s="39" t="inlineStr">
        <is>
          <t>• ROE ekstrem (mis. ekuitas sangat kecil) bisa terjadi; skor memakai peringkat persentil sehingga tahan outlier.</t>
        </is>
      </c>
    </row>
    <row r="23" ht="28" customHeight="1">
      <c r="A23" s="39" t="inlineStr">
        <is>
          <t>• Snapshot statis: angka tidak berubah otomatis. Versi baru = file baru dengan tanggal baru.</t>
        </is>
      </c>
    </row>
    <row r="25">
      <c r="A25" s="11" t="inlineStr">
        <is>
          <t>@lotmetrik · tiap lot, ada datanya · lotmetrik.my.id</t>
        </is>
      </c>
    </row>
    <row r="26" ht="52" customHeight="1">
      <c r="A26" s="12" t="inlineStr">
        <is>
          <t>Screener ini alat bantu EDUKASI berbasis data, BUKAN rekomendasi atau ajakan membeli/menjual efek. Skor bersifat relatif terhadap universe pada tanggal data, bukan target harga atau jaminan kinerja. Data bisa mengandung kesalahan — selalu verifikasi ke sumber resmi (IDX &amp; laporan keuangan emiten). Investasi saham berisiko, termasuk kehilangan modal. Keputusan &amp; risiko sepenuhnya di tangan Anda. Lakukan riset sendiri (DYOR). Penyusun bisa memegang posisi pada emiten yang tercantum.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A19:C19"/>
    <mergeCell ref="A1:C1"/>
    <mergeCell ref="A23:C23"/>
    <mergeCell ref="A22:C22"/>
    <mergeCell ref="A21:C21"/>
    <mergeCell ref="A26:C26"/>
    <mergeCell ref="A20:C2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 ht="22" customHeight="1">
      <c r="A1" s="1" t="inlineStr">
        <is>
          <t>Sumber: IDX (Financial Data &amp; Ratio Sep 2026 · Ringkasan Saham 27 Okt 2026) · Per: 27 Okt 2026 · Universe: IDX80 (Peng-00205/BEI.POP/10-2026) · n=80</t>
        </is>
      </c>
    </row>
    <row r="3">
      <c r="A3" s="13" t="inlineStr">
        <is>
          <t>Disclaimer &amp; disclosure</t>
        </is>
      </c>
    </row>
    <row r="5" ht="110" customHeight="1">
      <c r="A5" s="5" t="inlineStr">
        <is>
          <t>Screener ini alat bantu EDUKASI berbasis data, BUKAN rekomendasi atau ajakan membeli/menjual efek. Skor bersifat relatif terhadap universe pada tanggal data, bukan target harga atau jaminan kinerja. Data bisa mengandung kesalahan — selalu verifikasi ke sumber resmi (IDX &amp; laporan keuangan emiten). Investasi saham berisiko, termasuk kehilangan modal. Keputusan &amp; risiko sepenuhnya di tangan Anda. Lakukan riset sendiri (DYOR). Penyusun bisa memegang posisi pada emiten yang tercantum.</t>
        </is>
      </c>
    </row>
    <row r="7" ht="60" customHeight="1">
      <c r="A7" s="5" t="inlineStr">
        <is>
          <t>Konten Lotmetrik bersifat EDUKASI berbasis data, bukan rekomendasi, ajakan, atau nasihat investasi, dan Lotmetrik bukan penasihat investasi berizin. Data historis tidak menjamin kinerja masa depan. Sejalan dengan POJK 6/2026.</t>
        </is>
      </c>
    </row>
    <row r="9">
      <c r="A9" s="40" t="inlineStr">
        <is>
          <t>Kontak: halo@lotmetrik.my.id · lotmetrik.my.id</t>
        </is>
      </c>
    </row>
    <row r="11">
      <c r="A11" s="11" t="inlineStr">
        <is>
          <t>@lotmetrik · tiap lot, ada datanya · lotmetrik.my.id</t>
        </is>
      </c>
    </row>
  </sheetData>
  <mergeCells count="3">
    <mergeCell ref="A1:D1"/>
    <mergeCell ref="A7:D7"/>
    <mergeCell ref="A5:D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2026-10-28T00:18:52Z</dcterms:created>
  <dcterms:modified xmlns:dcterms="http://purl.org/dc/terms/" xmlns:xsi="http://www.w3.org/2001/XMLSchema-instance" xsi:type="dcterms:W3CDTF">2026-10-28T00:18:52Z</dcterms:modified>
</cp:coreProperties>
</file>